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MPC 6\DFZ-2016-4878 - VIII PLANTA MULCHEN\"/>
    </mc:Choice>
  </mc:AlternateContent>
  <bookViews>
    <workbookView xWindow="0" yWindow="0" windowWidth="20736" windowHeight="9408"/>
  </bookViews>
  <sheets>
    <sheet name="Datos" sheetId="8" r:id="rId1"/>
    <sheet name="Anternativa" sheetId="11" r:id="rId2"/>
    <sheet name="ALT. 10"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10'!$B$1:$H$160</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2" l="1"/>
  <c r="E25" i="12"/>
  <c r="F25" i="12"/>
  <c r="H25" i="12"/>
  <c r="E26" i="12"/>
  <c r="F26" i="12"/>
  <c r="G26" i="12"/>
  <c r="H26" i="12"/>
  <c r="E159" i="12"/>
  <c r="F159" i="12"/>
  <c r="H159" i="12"/>
  <c r="E160" i="12"/>
  <c r="F160" i="12"/>
  <c r="G160" i="12"/>
  <c r="H160" i="12"/>
  <c r="E72" i="8" l="1"/>
  <c r="E68" i="8"/>
  <c r="C3" i="11" l="1"/>
</calcChain>
</file>

<file path=xl/comments1.xml><?xml version="1.0" encoding="utf-8"?>
<comments xmlns="http://schemas.openxmlformats.org/spreadsheetml/2006/main">
  <authors>
    <author>Autor</author>
  </authors>
  <commentList>
    <comment ref="E57" authorId="0" shapeId="0">
      <text>
        <r>
          <rPr>
            <b/>
            <sz val="9"/>
            <color indexed="81"/>
            <rFont val="Tahoma"/>
            <family val="2"/>
          </rPr>
          <t>Autor:</t>
        </r>
        <r>
          <rPr>
            <sz val="9"/>
            <color indexed="81"/>
            <rFont val="Tahoma"/>
            <family val="2"/>
          </rPr>
          <t xml:space="preserve">
sub gerente de planta</t>
        </r>
      </text>
    </comment>
    <comment ref="E67" authorId="0" shapeId="0">
      <text>
        <r>
          <rPr>
            <b/>
            <sz val="9"/>
            <color indexed="81"/>
            <rFont val="Tahoma"/>
            <family val="2"/>
          </rPr>
          <t>Autor:</t>
        </r>
        <r>
          <rPr>
            <sz val="9"/>
            <color indexed="81"/>
            <rFont val="Tahoma"/>
            <family val="2"/>
          </rPr>
          <t xml:space="preserve">
sub gerente de planta</t>
        </r>
      </text>
    </comment>
    <comment ref="E100" authorId="0" shapeId="0">
      <text>
        <r>
          <rPr>
            <b/>
            <sz val="9"/>
            <color indexed="81"/>
            <rFont val="Tahoma"/>
            <family val="2"/>
          </rPr>
          <t>Autor:</t>
        </r>
        <r>
          <rPr>
            <sz val="9"/>
            <color indexed="81"/>
            <rFont val="Tahoma"/>
            <family val="2"/>
          </rPr>
          <t xml:space="preserve">
kg/hr</t>
        </r>
      </text>
    </comment>
    <comment ref="E121" authorId="0" shapeId="0">
      <text>
        <r>
          <rPr>
            <b/>
            <sz val="9"/>
            <color indexed="81"/>
            <rFont val="Tahoma"/>
            <family val="2"/>
          </rPr>
          <t>Autor:</t>
        </r>
        <r>
          <rPr>
            <sz val="9"/>
            <color indexed="81"/>
            <rFont val="Tahoma"/>
            <family val="2"/>
          </rPr>
          <t xml:space="preserve">
kg/hr</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<sst xmlns="http://schemas.openxmlformats.org/spreadsheetml/2006/main" count="228" uniqueCount="128">
  <si>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</si>
  <si>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</si>
  <si>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</si>
  <si>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</si>
  <si>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</si>
  <si>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</si>
  <si>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</si>
  <si>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</si>
  <si>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</si>
  <si>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</si>
  <si>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</si>
  <si>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</si>
  <si>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</si>
  <si>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</si>
  <si>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</si>
  <si>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</si>
  <si>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</si>
  <si>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</si>
  <si>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</si>
  <si>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</si>
  <si>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</si>
  <si>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</si>
  <si>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</si>
  <si>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</si>
  <si>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</si>
  <si>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</si>
  <si>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</si>
  <si>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</si>
  <si>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</si>
  <si>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</si>
  <si>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</si>
  <si>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</si>
  <si>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</si>
  <si>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</si>
  <si>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</si>
  <si>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</si>
  <si>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</si>
  <si>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</si>
  <si>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</si>
  <si>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</si>
  <si>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</si>
  <si>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</si>
  <si>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</si>
  <si>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</si>
  <si>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</si>
  <si>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</si>
  <si>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</si>
  <si>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</si>
  <si>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</si>
  <si>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</si>
  <si>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</si>
  <si>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</si>
  <si>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</si>
  <si>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</si>
  <si>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95304000-K</t>
  </si>
  <si>
    <t>CMPC MADERAS S.A.</t>
  </si>
  <si>
    <t>AV Alemania #751</t>
  </si>
  <si>
    <t>Alejandro Chandia</t>
  </si>
  <si>
    <t>Panamerica sur 540000</t>
  </si>
  <si>
    <t>Mulchén</t>
  </si>
  <si>
    <t>N: 5823699 - E: 741247</t>
  </si>
  <si>
    <t>Caldera</t>
  </si>
  <si>
    <t>Caldera Biomasa 1</t>
  </si>
  <si>
    <t>IN002233-4</t>
  </si>
  <si>
    <t>VYNCKE</t>
  </si>
  <si>
    <t>Mixta</t>
  </si>
  <si>
    <t>n/i</t>
  </si>
  <si>
    <t>N° 1</t>
  </si>
  <si>
    <t>Biomasa 50% humedad</t>
  </si>
  <si>
    <t>n/a</t>
  </si>
  <si>
    <t>SI</t>
  </si>
  <si>
    <t>Multiciclon Seco</t>
  </si>
  <si>
    <t>Multiciclon EC003388-3</t>
  </si>
  <si>
    <t>N° 2</t>
  </si>
  <si>
    <t>Caldera Biomasa 2</t>
  </si>
  <si>
    <t>IN0022326</t>
  </si>
  <si>
    <t>N/A</t>
  </si>
  <si>
    <t>% DE EFICIENCIA DS 138, ADJUNTAR RESPALDO DE LA EXISTENCIA DEL SIST. DE CONTROL</t>
  </si>
  <si>
    <t>EP</t>
  </si>
  <si>
    <t>FACTOR D.S. 138, CON SU UNIDAD DE MEDIDA</t>
  </si>
  <si>
    <t>MULTICICLON</t>
  </si>
  <si>
    <t>EQUIPO DE ABATIMIENTO</t>
  </si>
  <si>
    <t>CLASIFICACIÓN CCF DE LA FUENTE</t>
  </si>
  <si>
    <t>DCS / PI</t>
  </si>
  <si>
    <t>SISTEMA DE REGISTRO, ALMACENAMIENTO Y MANEJO DE DATOS</t>
  </si>
  <si>
    <t>Cubicaciones, balances y registros de compra, flujometro de vapor</t>
  </si>
  <si>
    <t>RESPALDO DE CUANTIFICACIÓN DE COMBUSTIBLE</t>
  </si>
  <si>
    <t>Frecuencia de mantenimiento</t>
  </si>
  <si>
    <t>N° de serie</t>
  </si>
  <si>
    <t>Modelo</t>
  </si>
  <si>
    <t>Marca</t>
  </si>
  <si>
    <t>Tipo (orificio, boquilla, venturi, etc.)</t>
  </si>
  <si>
    <t>Certificado de origen</t>
  </si>
  <si>
    <t>FLUJOMETRO COMBUSTIBLE</t>
  </si>
  <si>
    <t>Cubicación</t>
  </si>
  <si>
    <t>FORMA DE IDENTIFICAR EL COMBUSTIBLE CON EL QUE ESTÉ EN FUNC. LA FUENTE</t>
  </si>
  <si>
    <t>Horómetrol Virtual</t>
  </si>
  <si>
    <t>TIPO DE CUANTIFICACIÓN DEL NIVEL DE ACTIVIDAD DE LA FUENTE (EJ CONSUMO DE COMB, PRODUCCIÓN, ETC.)</t>
  </si>
  <si>
    <t>TORRE DE ABSORCION CARBON</t>
  </si>
  <si>
    <t>TORRE DE ABSORCION AGUA</t>
  </si>
  <si>
    <t>TORRE DE ABSORCION</t>
  </si>
  <si>
    <t>RECIRCULACION DE GASES</t>
  </si>
  <si>
    <t>QUEMADOR CON CONTROL DE AIRE</t>
  </si>
  <si>
    <t>PRECIPITADOR ELECTROESTATICO</t>
  </si>
  <si>
    <t>PLANTA DE ACIDO</t>
  </si>
  <si>
    <t>LAVADOR VENTURI</t>
  </si>
  <si>
    <t>LAVADOR SIMPLE (SCRUBBER)</t>
  </si>
  <si>
    <t>INYECCION DE VAPOR O AGUA</t>
  </si>
  <si>
    <t>INYECCION DE AMONIACO</t>
  </si>
  <si>
    <t>INCINERADOR</t>
  </si>
  <si>
    <t>FILTRO DE MANGAS</t>
  </si>
  <si>
    <t>FILTRO DE CARTUCHO</t>
  </si>
  <si>
    <t>DEMISTER</t>
  </si>
  <si>
    <t>DECANTADOR SECO</t>
  </si>
  <si>
    <t>DECANTADOR HUMEDO</t>
  </si>
  <si>
    <t>CONDENSADOR</t>
  </si>
  <si>
    <t>CIRCULACIÓN DE LECHO FLUIDIZADO</t>
  </si>
  <si>
    <t>CICLON SECO</t>
  </si>
  <si>
    <t>CICLON HUMEDO</t>
  </si>
  <si>
    <t>CATALIZADOR (OXIDACION CATALITICA)</t>
  </si>
  <si>
    <t>ANEXO N° 3: ALTERNATIVA N° 10</t>
  </si>
  <si>
    <t>Instrumento</t>
  </si>
  <si>
    <t>N°</t>
  </si>
  <si>
    <t>Año</t>
  </si>
  <si>
    <t>Región (RCA)</t>
  </si>
  <si>
    <t>RCA</t>
  </si>
  <si>
    <t>Expediente: DFZ-2016-4878-VIII-LEY-EI</t>
  </si>
  <si>
    <t>CMPC MADERAS PLANTA ASERRADERO MULCHEN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</si>
</sst>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9"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sz val="11"/>
      <color rgb="FF000000"/>
      <name val="Calibri"/>
      <family val="2"/>
      <scheme val="minor"/>
    </font>
    <font>
      <sz val="11"/>
      <name val="Calibri"/>
      <family val="2"/>
      <scheme val="minor"/>
    </font>
    <font>
      <sz val="11"/>
      <color theme="1"/>
      <name val="Arial"/>
      <family val="2"/>
    </font>
    <font>
      <sz val="10"/>
      <color theme="1"/>
      <name val="Arial"/>
      <family val="2"/>
    </font>
    <font>
      <b/>
      <sz val="11"/>
      <color theme="1"/>
      <name val="Arial"/>
      <family val="2"/>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17">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14" fontId="0" fillId="0" borderId="1" xfId="0" applyNumberFormat="1" applyFont="1" applyBorder="1" applyAlignment="1">
      <alignment horizontal="left"/>
    </xf>
    <xf numFmtId="0" fontId="0" fillId="0" borderId="1" xfId="0" applyFont="1" applyBorder="1" applyAlignment="1">
      <alignment horizontal="left"/>
    </xf>
    <xf numFmtId="0" fontId="13" fillId="0" borderId="1" xfId="0" applyFont="1" applyBorder="1" applyAlignment="1">
      <alignment horizontal="left" vertical="center" wrapText="1"/>
    </xf>
    <xf numFmtId="0" fontId="0" fillId="0" borderId="1" xfId="0" applyBorder="1"/>
    <xf numFmtId="0" fontId="14" fillId="0" borderId="1" xfId="0" applyFont="1" applyBorder="1" applyAlignment="1">
      <alignment horizontal="left"/>
    </xf>
    <xf numFmtId="0" fontId="14" fillId="0" borderId="1" xfId="0" applyFont="1" applyFill="1" applyBorder="1" applyAlignment="1">
      <alignment horizontal="left"/>
    </xf>
    <xf numFmtId="14" fontId="14" fillId="0" borderId="1" xfId="0" applyNumberFormat="1" applyFont="1" applyBorder="1" applyAlignment="1">
      <alignment horizontal="left"/>
    </xf>
    <xf numFmtId="0" fontId="15" fillId="0" borderId="0" xfId="0" applyFont="1"/>
    <xf numFmtId="0" fontId="16" fillId="0" borderId="1" xfId="0" applyFont="1" applyFill="1" applyBorder="1" applyAlignment="1">
      <alignment horizontal="right"/>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6" fillId="0" borderId="0" xfId="0" applyFont="1" applyFill="1" applyBorder="1" applyAlignment="1">
      <alignment horizontal="center"/>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16" fillId="0" borderId="1" xfId="0" applyFont="1" applyBorder="1"/>
    <xf numFmtId="0" fontId="4" fillId="0" borderId="1" xfId="0" applyFont="1" applyFill="1" applyBorder="1" applyAlignment="1">
      <alignment vertical="center"/>
    </xf>
    <xf numFmtId="0" fontId="17" fillId="0" borderId="0" xfId="0" applyFont="1"/>
    <xf numFmtId="0" fontId="15"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5" fillId="0" borderId="0" xfId="0" applyFont="1" applyAlignment="1">
      <alignment vertical="center"/>
    </xf>
    <xf numFmtId="0" fontId="18" fillId="0" borderId="0" xfId="0" applyFont="1" applyFill="1" applyBorder="1" applyAlignment="1">
      <alignment vertical="center"/>
    </xf>
    <xf numFmtId="0" fontId="0" fillId="4" borderId="1" xfId="0" applyFill="1" applyBorder="1" applyAlignment="1">
      <alignment horizontal="center"/>
    </xf>
    <xf numFmtId="0" fontId="0" fillId="0" borderId="1" xfId="0" applyBorder="1" applyAlignment="1">
      <alignment horizont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0" fillId="0" borderId="1" xfId="0" applyBorder="1" applyAlignment="1">
      <alignment horizontal="left"/>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5" fillId="0" borderId="0" xfId="1" applyFont="1" applyAlignment="1">
      <alignment horizontal="center"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0" borderId="0" xfId="1" applyFont="1" applyAlignment="1">
      <alignment horizontal="center" vertical="center"/>
    </xf>
    <xf numFmtId="0" fontId="10" fillId="0" borderId="1" xfId="1"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1"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9" fillId="2" borderId="18" xfId="0" applyFont="1" applyFill="1" applyBorder="1" applyAlignment="1">
      <alignment horizontal="left" vertical="center"/>
    </xf>
    <xf numFmtId="0" fontId="2" fillId="0" borderId="1" xfId="0" applyFont="1" applyFill="1" applyBorder="1" applyAlignment="1">
      <alignment horizontal="left" vertical="center"/>
    </xf>
    <xf numFmtId="0" fontId="10" fillId="0" borderId="18"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3" borderId="1" xfId="0" applyFont="1" applyFill="1" applyBorder="1" applyAlignment="1">
      <alignment horizontal="left"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16" fillId="0" borderId="7" xfId="0" applyFont="1" applyFill="1" applyBorder="1" applyAlignment="1">
      <alignment horizontal="center"/>
    </xf>
    <xf numFmtId="0" fontId="16" fillId="0" borderId="9" xfId="0" applyFont="1" applyFill="1" applyBorder="1" applyAlignment="1">
      <alignment horizontal="center"/>
    </xf>
    <xf numFmtId="0" fontId="16" fillId="0" borderId="1" xfId="0" applyFont="1" applyFill="1" applyBorder="1" applyAlignment="1">
      <alignment horizont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5" fillId="0" borderId="1" xfId="0" applyFont="1" applyBorder="1" applyAlignment="1">
      <alignment horizontal="center"/>
    </xf>
    <xf numFmtId="14" fontId="5" fillId="0" borderId="23"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697189" cy="930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2459%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Preguntas titular"/>
    </sheetNames>
    <sheetDataSet>
      <sheetData sheetId="0"/>
      <sheetData sheetId="1"/>
      <sheetData sheetId="2">
        <row r="7">
          <cell r="B7" t="str">
            <v>Caldera Biomasa 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05"/>
  <sheetViews>
    <sheetView tabSelected="1" view="pageLayout" zoomScale="85" zoomScaleNormal="100" zoomScalePageLayoutView="85" workbookViewId="0"/>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63" t="s">
        <v>4</v>
      </c>
      <c r="C20" s="63"/>
      <c r="D20" s="63"/>
      <c r="E20" s="63"/>
    </row>
    <row r="21" spans="2:5" ht="15.6" customHeight="1" x14ac:dyDescent="0.3">
      <c r="B21" s="63"/>
      <c r="C21" s="63"/>
      <c r="D21" s="63"/>
      <c r="E21" s="63"/>
    </row>
    <row r="22" spans="2:5" ht="15.6" customHeight="1" x14ac:dyDescent="0.3">
      <c r="B22" s="67" t="s">
        <v>6</v>
      </c>
      <c r="C22" s="67"/>
      <c r="D22" s="67"/>
      <c r="E22" s="67"/>
    </row>
    <row r="23" spans="2:5" x14ac:dyDescent="0.3">
      <c r="B23" s="67" t="s">
        <v>7</v>
      </c>
      <c r="C23" s="67"/>
      <c r="D23" s="67"/>
      <c r="E23" s="67"/>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67" t="s">
        <v>126</v>
      </c>
      <c r="D27" s="67"/>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51</v>
      </c>
      <c r="D32" s="20"/>
      <c r="E32" s="10"/>
    </row>
    <row r="33" spans="2:7" ht="70.2" customHeight="1" x14ac:dyDescent="0.3">
      <c r="B33" s="10"/>
      <c r="C33" s="17" t="s">
        <v>52</v>
      </c>
      <c r="D33" s="21"/>
      <c r="E33" s="10"/>
      <c r="G33" s="16"/>
    </row>
    <row r="34" spans="2:7" ht="70.2" customHeight="1" x14ac:dyDescent="0.3">
      <c r="B34" s="10"/>
      <c r="C34" s="18" t="s">
        <v>53</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75" t="s">
        <v>5</v>
      </c>
      <c r="C39" s="76"/>
      <c r="D39" s="76"/>
      <c r="E39" s="77"/>
    </row>
    <row r="40" spans="2:7" ht="60" customHeight="1" x14ac:dyDescent="0.3">
      <c r="B40" s="69" t="s">
        <v>9</v>
      </c>
      <c r="C40" s="70"/>
      <c r="D40" s="70"/>
      <c r="E40" s="71"/>
    </row>
    <row r="41" spans="2:7" x14ac:dyDescent="0.3">
      <c r="B41" s="72"/>
      <c r="C41" s="73"/>
      <c r="D41" s="73"/>
      <c r="E41" s="74"/>
    </row>
    <row r="42" spans="2:7" x14ac:dyDescent="0.3">
      <c r="B42" s="89"/>
      <c r="C42" s="90"/>
      <c r="D42" s="90"/>
      <c r="E42" s="91"/>
    </row>
    <row r="43" spans="2:7" ht="14.4" customHeight="1" x14ac:dyDescent="0.3">
      <c r="B43" s="83" t="s">
        <v>8</v>
      </c>
      <c r="C43" s="84"/>
      <c r="D43" s="84"/>
      <c r="E43" s="85"/>
    </row>
    <row r="44" spans="2:7" x14ac:dyDescent="0.3">
      <c r="B44" s="83"/>
      <c r="C44" s="84"/>
      <c r="D44" s="84"/>
      <c r="E44" s="85"/>
    </row>
    <row r="45" spans="2:7" x14ac:dyDescent="0.3">
      <c r="B45" s="83"/>
      <c r="C45" s="84"/>
      <c r="D45" s="84"/>
      <c r="E45" s="85"/>
    </row>
    <row r="46" spans="2:7" x14ac:dyDescent="0.3">
      <c r="B46" s="83"/>
      <c r="C46" s="84"/>
      <c r="D46" s="84"/>
      <c r="E46" s="85"/>
    </row>
    <row r="47" spans="2:7" x14ac:dyDescent="0.3">
      <c r="B47" s="83"/>
      <c r="C47" s="84"/>
      <c r="D47" s="84"/>
      <c r="E47" s="85"/>
    </row>
    <row r="48" spans="2:7" x14ac:dyDescent="0.3">
      <c r="B48" s="83"/>
      <c r="C48" s="84"/>
      <c r="D48" s="84"/>
      <c r="E48" s="85"/>
    </row>
    <row r="49" spans="2:5" x14ac:dyDescent="0.3">
      <c r="B49" s="83"/>
      <c r="C49" s="84"/>
      <c r="D49" s="84"/>
      <c r="E49" s="85"/>
    </row>
    <row r="50" spans="2:5" x14ac:dyDescent="0.3">
      <c r="B50" s="86"/>
      <c r="C50" s="87"/>
      <c r="D50" s="87"/>
      <c r="E50" s="88"/>
    </row>
    <row r="51" spans="2:5" x14ac:dyDescent="0.3">
      <c r="B51" s="79"/>
      <c r="C51" s="79"/>
      <c r="D51" s="79"/>
      <c r="E51" s="79"/>
    </row>
    <row r="52" spans="2:5" x14ac:dyDescent="0.3">
      <c r="B52" s="80" t="s">
        <v>10</v>
      </c>
      <c r="C52" s="81"/>
      <c r="D52" s="81"/>
      <c r="E52" s="82"/>
    </row>
    <row r="53" spans="2:5" x14ac:dyDescent="0.3">
      <c r="B53" s="5" t="s">
        <v>11</v>
      </c>
      <c r="C53" s="5"/>
      <c r="D53" s="3"/>
      <c r="E53" s="22">
        <v>42716</v>
      </c>
    </row>
    <row r="54" spans="2:5" x14ac:dyDescent="0.3">
      <c r="B54" s="68" t="s">
        <v>12</v>
      </c>
      <c r="C54" s="68"/>
      <c r="D54" s="68"/>
      <c r="E54" s="24" t="s">
        <v>54</v>
      </c>
    </row>
    <row r="55" spans="2:5" x14ac:dyDescent="0.3">
      <c r="B55" s="68" t="s">
        <v>13</v>
      </c>
      <c r="C55" s="68"/>
      <c r="D55" s="68"/>
      <c r="E55" s="24" t="s">
        <v>55</v>
      </c>
    </row>
    <row r="56" spans="2:5" x14ac:dyDescent="0.3">
      <c r="B56" s="68" t="s">
        <v>14</v>
      </c>
      <c r="C56" s="68"/>
      <c r="D56" s="68"/>
      <c r="E56" s="23" t="s">
        <v>56</v>
      </c>
    </row>
    <row r="57" spans="2:5" x14ac:dyDescent="0.3">
      <c r="B57" s="68" t="s">
        <v>15</v>
      </c>
      <c r="C57" s="68"/>
      <c r="D57" s="68"/>
      <c r="E57" s="23" t="s">
        <v>57</v>
      </c>
    </row>
    <row r="58" spans="2:5" x14ac:dyDescent="0.3">
      <c r="B58" s="78" t="s">
        <v>16</v>
      </c>
      <c r="C58" s="78"/>
      <c r="D58" s="78"/>
      <c r="E58" s="23">
        <v>1</v>
      </c>
    </row>
    <row r="59" spans="2:5" x14ac:dyDescent="0.3">
      <c r="B59" s="2"/>
      <c r="C59" s="2"/>
      <c r="D59" s="2"/>
      <c r="E59" s="2"/>
    </row>
    <row r="60" spans="2:5" x14ac:dyDescent="0.3">
      <c r="B60" s="92" t="s">
        <v>17</v>
      </c>
      <c r="C60" s="92"/>
      <c r="D60" s="92"/>
      <c r="E60" s="93"/>
    </row>
    <row r="61" spans="2:5" ht="42.6" customHeight="1" x14ac:dyDescent="0.3">
      <c r="B61" s="68" t="s">
        <v>18</v>
      </c>
      <c r="C61" s="68"/>
      <c r="D61" s="54"/>
      <c r="E61" s="49" t="s">
        <v>127</v>
      </c>
    </row>
    <row r="62" spans="2:5" x14ac:dyDescent="0.3">
      <c r="B62" s="68" t="s">
        <v>14</v>
      </c>
      <c r="C62" s="68"/>
      <c r="D62" s="54"/>
      <c r="E62" s="48" t="s">
        <v>58</v>
      </c>
    </row>
    <row r="63" spans="2:5" x14ac:dyDescent="0.3">
      <c r="B63" s="68" t="s">
        <v>19</v>
      </c>
      <c r="C63" s="68"/>
      <c r="D63" s="54"/>
      <c r="E63" s="49">
        <v>2549</v>
      </c>
    </row>
    <row r="64" spans="2:5" x14ac:dyDescent="0.3">
      <c r="B64" s="68" t="s">
        <v>20</v>
      </c>
      <c r="C64" s="68"/>
      <c r="D64" s="54"/>
      <c r="E64" s="48" t="s">
        <v>59</v>
      </c>
    </row>
    <row r="65" spans="2:5" x14ac:dyDescent="0.3">
      <c r="B65" s="94" t="s">
        <v>21</v>
      </c>
      <c r="C65" s="94"/>
      <c r="D65" s="57"/>
      <c r="E65" s="48">
        <v>8</v>
      </c>
    </row>
    <row r="66" spans="2:5" x14ac:dyDescent="0.3">
      <c r="B66" s="68" t="s">
        <v>22</v>
      </c>
      <c r="C66" s="68"/>
      <c r="D66" s="54"/>
      <c r="E66" s="27" t="s">
        <v>60</v>
      </c>
    </row>
    <row r="67" spans="2:5" x14ac:dyDescent="0.3">
      <c r="B67" s="68" t="s">
        <v>15</v>
      </c>
      <c r="C67" s="68"/>
      <c r="D67" s="54"/>
      <c r="E67" s="48" t="s">
        <v>57</v>
      </c>
    </row>
    <row r="68" spans="2:5" x14ac:dyDescent="0.3">
      <c r="B68" s="68" t="s">
        <v>23</v>
      </c>
      <c r="C68" s="68"/>
      <c r="D68" s="54"/>
      <c r="E68" s="48">
        <f>41.9+41.9</f>
        <v>83.8</v>
      </c>
    </row>
    <row r="69" spans="2:5" x14ac:dyDescent="0.3">
      <c r="B69" s="78" t="s">
        <v>24</v>
      </c>
      <c r="C69" s="78"/>
      <c r="D69" s="60"/>
      <c r="E69" s="48">
        <v>2</v>
      </c>
    </row>
    <row r="70" spans="2:5" x14ac:dyDescent="0.3">
      <c r="B70" s="78" t="s">
        <v>25</v>
      </c>
      <c r="C70" s="78"/>
      <c r="D70" s="60"/>
      <c r="E70" s="48">
        <v>0</v>
      </c>
    </row>
    <row r="71" spans="2:5" x14ac:dyDescent="0.3">
      <c r="B71" s="78" t="s">
        <v>26</v>
      </c>
      <c r="C71" s="78"/>
      <c r="D71" s="60"/>
      <c r="E71" s="48">
        <v>0</v>
      </c>
    </row>
    <row r="72" spans="2:5" x14ac:dyDescent="0.3">
      <c r="B72" s="78" t="s">
        <v>27</v>
      </c>
      <c r="C72" s="78"/>
      <c r="D72" s="60"/>
      <c r="E72" s="48">
        <f>SUM(E69:E71)</f>
        <v>2</v>
      </c>
    </row>
    <row r="74" spans="2:5" x14ac:dyDescent="0.3">
      <c r="B74" s="51" t="s">
        <v>40</v>
      </c>
      <c r="C74" s="52"/>
      <c r="D74" s="52"/>
      <c r="E74" s="53"/>
    </row>
    <row r="75" spans="2:5" x14ac:dyDescent="0.3">
      <c r="B75" s="46" t="s">
        <v>121</v>
      </c>
      <c r="C75" s="46" t="s">
        <v>122</v>
      </c>
      <c r="D75" s="46" t="s">
        <v>123</v>
      </c>
      <c r="E75" s="46" t="s">
        <v>124</v>
      </c>
    </row>
    <row r="76" spans="2:5" x14ac:dyDescent="0.3">
      <c r="B76" s="47" t="s">
        <v>125</v>
      </c>
      <c r="C76" s="47">
        <v>220</v>
      </c>
      <c r="D76" s="47">
        <v>2001</v>
      </c>
      <c r="E76" s="47">
        <v>8</v>
      </c>
    </row>
    <row r="77" spans="2:5" x14ac:dyDescent="0.3">
      <c r="B77" s="47" t="s">
        <v>125</v>
      </c>
      <c r="C77" s="47">
        <v>200</v>
      </c>
      <c r="D77" s="47">
        <v>2004</v>
      </c>
      <c r="E77" s="47">
        <v>8</v>
      </c>
    </row>
    <row r="78" spans="2:5" x14ac:dyDescent="0.3">
      <c r="B78" s="47" t="s">
        <v>125</v>
      </c>
      <c r="C78" s="47">
        <v>180</v>
      </c>
      <c r="D78" s="47">
        <v>2005</v>
      </c>
      <c r="E78" s="47">
        <v>8</v>
      </c>
    </row>
    <row r="85" spans="2:5" ht="15.6" x14ac:dyDescent="0.3">
      <c r="B85" s="63" t="s">
        <v>4</v>
      </c>
      <c r="C85" s="63"/>
      <c r="D85" s="63"/>
      <c r="E85" s="63"/>
    </row>
    <row r="86" spans="2:5" x14ac:dyDescent="0.3">
      <c r="B86" s="7" t="s">
        <v>47</v>
      </c>
      <c r="C86" s="8"/>
      <c r="D86" s="9"/>
      <c r="E86" s="6" t="s">
        <v>67</v>
      </c>
    </row>
    <row r="87" spans="2:5" x14ac:dyDescent="0.3">
      <c r="B87" s="54" t="s">
        <v>45</v>
      </c>
      <c r="C87" s="55"/>
      <c r="D87" s="56"/>
      <c r="E87" s="26" t="s">
        <v>61</v>
      </c>
    </row>
    <row r="88" spans="2:5" x14ac:dyDescent="0.3">
      <c r="B88" s="54" t="s">
        <v>28</v>
      </c>
      <c r="C88" s="55"/>
      <c r="D88" s="56"/>
      <c r="E88" s="26" t="s">
        <v>62</v>
      </c>
    </row>
    <row r="89" spans="2:5" x14ac:dyDescent="0.3">
      <c r="B89" s="60" t="s">
        <v>46</v>
      </c>
      <c r="C89" s="61"/>
      <c r="D89" s="62"/>
      <c r="E89" s="26" t="s">
        <v>63</v>
      </c>
    </row>
    <row r="90" spans="2:5" x14ac:dyDescent="0.3">
      <c r="B90" s="64" t="s">
        <v>29</v>
      </c>
      <c r="C90" s="65"/>
      <c r="D90" s="66"/>
      <c r="E90" s="50">
        <v>10200902</v>
      </c>
    </row>
    <row r="91" spans="2:5" ht="14.4" customHeight="1" x14ac:dyDescent="0.3">
      <c r="B91" s="60" t="s">
        <v>30</v>
      </c>
      <c r="C91" s="61"/>
      <c r="D91" s="62"/>
      <c r="E91" s="26" t="s">
        <v>64</v>
      </c>
    </row>
    <row r="92" spans="2:5" x14ac:dyDescent="0.3">
      <c r="B92" s="54" t="s">
        <v>3</v>
      </c>
      <c r="C92" s="55"/>
      <c r="D92" s="56"/>
      <c r="E92" s="26" t="s">
        <v>65</v>
      </c>
    </row>
    <row r="93" spans="2:5" x14ac:dyDescent="0.3">
      <c r="B93" s="54" t="s">
        <v>31</v>
      </c>
      <c r="C93" s="55"/>
      <c r="D93" s="56"/>
      <c r="E93" s="26">
        <v>2001</v>
      </c>
    </row>
    <row r="94" spans="2:5" x14ac:dyDescent="0.3">
      <c r="B94" s="54" t="s">
        <v>32</v>
      </c>
      <c r="C94" s="55"/>
      <c r="D94" s="56"/>
      <c r="E94" s="26" t="s">
        <v>66</v>
      </c>
    </row>
    <row r="95" spans="2:5" x14ac:dyDescent="0.3">
      <c r="B95" s="54" t="s">
        <v>33</v>
      </c>
      <c r="C95" s="55"/>
      <c r="D95" s="56"/>
      <c r="E95" s="26" t="s">
        <v>68</v>
      </c>
    </row>
    <row r="96" spans="2:5" x14ac:dyDescent="0.3">
      <c r="B96" s="54" t="s">
        <v>34</v>
      </c>
      <c r="C96" s="55"/>
      <c r="D96" s="56"/>
      <c r="E96" s="26" t="s">
        <v>69</v>
      </c>
    </row>
    <row r="97" spans="2:5" x14ac:dyDescent="0.3">
      <c r="B97" s="57" t="s">
        <v>35</v>
      </c>
      <c r="C97" s="58"/>
      <c r="D97" s="59"/>
      <c r="E97" s="26" t="s">
        <v>69</v>
      </c>
    </row>
    <row r="98" spans="2:5" x14ac:dyDescent="0.3">
      <c r="B98" s="60" t="s">
        <v>36</v>
      </c>
      <c r="C98" s="61"/>
      <c r="D98" s="62"/>
      <c r="E98" s="26" t="s">
        <v>69</v>
      </c>
    </row>
    <row r="99" spans="2:5" x14ac:dyDescent="0.3">
      <c r="B99" s="60" t="s">
        <v>37</v>
      </c>
      <c r="C99" s="61"/>
      <c r="D99" s="62"/>
      <c r="E99" s="26">
        <v>41.9</v>
      </c>
    </row>
    <row r="100" spans="2:5" x14ac:dyDescent="0.3">
      <c r="B100" s="60" t="s">
        <v>38</v>
      </c>
      <c r="C100" s="61"/>
      <c r="D100" s="62"/>
      <c r="E100" s="26">
        <v>30000</v>
      </c>
    </row>
    <row r="101" spans="2:5" x14ac:dyDescent="0.3">
      <c r="B101" s="60" t="s">
        <v>39</v>
      </c>
      <c r="C101" s="61"/>
      <c r="D101" s="62"/>
      <c r="E101" s="26" t="s">
        <v>70</v>
      </c>
    </row>
    <row r="102" spans="2:5" x14ac:dyDescent="0.3">
      <c r="B102" s="54" t="s">
        <v>41</v>
      </c>
      <c r="C102" s="55"/>
      <c r="D102" s="56"/>
      <c r="E102" s="26" t="s">
        <v>71</v>
      </c>
    </row>
    <row r="103" spans="2:5" x14ac:dyDescent="0.3">
      <c r="B103" s="54" t="s">
        <v>42</v>
      </c>
      <c r="C103" s="55"/>
      <c r="D103" s="56"/>
      <c r="E103" s="26" t="s">
        <v>72</v>
      </c>
    </row>
    <row r="104" spans="2:5" x14ac:dyDescent="0.3">
      <c r="B104" s="54" t="s">
        <v>43</v>
      </c>
      <c r="C104" s="55"/>
      <c r="D104" s="56"/>
      <c r="E104" s="26" t="s">
        <v>69</v>
      </c>
    </row>
    <row r="105" spans="2:5" x14ac:dyDescent="0.3">
      <c r="B105" s="54" t="s">
        <v>44</v>
      </c>
      <c r="C105" s="55"/>
      <c r="D105" s="56"/>
      <c r="E105" s="28" t="s">
        <v>69</v>
      </c>
    </row>
    <row r="107" spans="2:5" x14ac:dyDescent="0.3">
      <c r="B107" s="7" t="s">
        <v>47</v>
      </c>
      <c r="C107" s="8"/>
      <c r="D107" s="9"/>
      <c r="E107" s="6" t="s">
        <v>73</v>
      </c>
    </row>
    <row r="108" spans="2:5" x14ac:dyDescent="0.3">
      <c r="B108" s="54" t="s">
        <v>45</v>
      </c>
      <c r="C108" s="55"/>
      <c r="D108" s="56"/>
      <c r="E108" s="26" t="s">
        <v>61</v>
      </c>
    </row>
    <row r="109" spans="2:5" x14ac:dyDescent="0.3">
      <c r="B109" s="54" t="s">
        <v>28</v>
      </c>
      <c r="C109" s="55"/>
      <c r="D109" s="56"/>
      <c r="E109" s="26" t="s">
        <v>74</v>
      </c>
    </row>
    <row r="110" spans="2:5" x14ac:dyDescent="0.3">
      <c r="B110" s="60" t="s">
        <v>46</v>
      </c>
      <c r="C110" s="61"/>
      <c r="D110" s="62"/>
      <c r="E110" s="25" t="s">
        <v>75</v>
      </c>
    </row>
    <row r="111" spans="2:5" x14ac:dyDescent="0.3">
      <c r="B111" s="64" t="s">
        <v>29</v>
      </c>
      <c r="C111" s="65"/>
      <c r="D111" s="66"/>
      <c r="E111" s="50">
        <v>10200902</v>
      </c>
    </row>
    <row r="112" spans="2:5" x14ac:dyDescent="0.3">
      <c r="B112" s="60" t="s">
        <v>30</v>
      </c>
      <c r="C112" s="61"/>
      <c r="D112" s="62"/>
      <c r="E112" s="26" t="s">
        <v>64</v>
      </c>
    </row>
    <row r="113" spans="2:5" x14ac:dyDescent="0.3">
      <c r="B113" s="54" t="s">
        <v>3</v>
      </c>
      <c r="C113" s="55"/>
      <c r="D113" s="56"/>
      <c r="E113" s="26" t="s">
        <v>65</v>
      </c>
    </row>
    <row r="114" spans="2:5" x14ac:dyDescent="0.3">
      <c r="B114" s="54" t="s">
        <v>31</v>
      </c>
      <c r="C114" s="55"/>
      <c r="D114" s="56"/>
      <c r="E114" s="26">
        <v>2001</v>
      </c>
    </row>
    <row r="115" spans="2:5" x14ac:dyDescent="0.3">
      <c r="B115" s="54" t="s">
        <v>32</v>
      </c>
      <c r="C115" s="55"/>
      <c r="D115" s="56"/>
      <c r="E115" s="26" t="s">
        <v>66</v>
      </c>
    </row>
    <row r="116" spans="2:5" x14ac:dyDescent="0.3">
      <c r="B116" s="54" t="s">
        <v>33</v>
      </c>
      <c r="C116" s="55"/>
      <c r="D116" s="56"/>
      <c r="E116" s="26" t="s">
        <v>68</v>
      </c>
    </row>
    <row r="117" spans="2:5" x14ac:dyDescent="0.3">
      <c r="B117" s="54" t="s">
        <v>34</v>
      </c>
      <c r="C117" s="55"/>
      <c r="D117" s="56"/>
      <c r="E117" s="26" t="s">
        <v>69</v>
      </c>
    </row>
    <row r="118" spans="2:5" x14ac:dyDescent="0.3">
      <c r="B118" s="57" t="s">
        <v>35</v>
      </c>
      <c r="C118" s="58"/>
      <c r="D118" s="59"/>
      <c r="E118" s="26" t="s">
        <v>69</v>
      </c>
    </row>
    <row r="119" spans="2:5" x14ac:dyDescent="0.3">
      <c r="B119" s="60" t="s">
        <v>36</v>
      </c>
      <c r="C119" s="61"/>
      <c r="D119" s="62"/>
      <c r="E119" s="26" t="s">
        <v>69</v>
      </c>
    </row>
    <row r="120" spans="2:5" x14ac:dyDescent="0.3">
      <c r="B120" s="60" t="s">
        <v>37</v>
      </c>
      <c r="C120" s="61"/>
      <c r="D120" s="62"/>
      <c r="E120" s="26">
        <v>41.9</v>
      </c>
    </row>
    <row r="121" spans="2:5" x14ac:dyDescent="0.3">
      <c r="B121" s="60" t="s">
        <v>38</v>
      </c>
      <c r="C121" s="61"/>
      <c r="D121" s="62"/>
      <c r="E121" s="26">
        <v>30000</v>
      </c>
    </row>
    <row r="122" spans="2:5" x14ac:dyDescent="0.3">
      <c r="B122" s="60" t="s">
        <v>39</v>
      </c>
      <c r="C122" s="61"/>
      <c r="D122" s="62"/>
      <c r="E122" s="26" t="s">
        <v>70</v>
      </c>
    </row>
    <row r="123" spans="2:5" x14ac:dyDescent="0.3">
      <c r="B123" s="54" t="s">
        <v>41</v>
      </c>
      <c r="C123" s="55"/>
      <c r="D123" s="56"/>
      <c r="E123" s="26" t="s">
        <v>71</v>
      </c>
    </row>
    <row r="124" spans="2:5" x14ac:dyDescent="0.3">
      <c r="B124" s="54" t="s">
        <v>42</v>
      </c>
      <c r="C124" s="55"/>
      <c r="D124" s="56"/>
      <c r="E124" s="26" t="s">
        <v>72</v>
      </c>
    </row>
    <row r="125" spans="2:5" x14ac:dyDescent="0.3">
      <c r="B125" s="54" t="s">
        <v>43</v>
      </c>
      <c r="C125" s="55"/>
      <c r="D125" s="56"/>
      <c r="E125" s="26" t="s">
        <v>69</v>
      </c>
    </row>
    <row r="126" spans="2:5" x14ac:dyDescent="0.3">
      <c r="B126" s="54" t="s">
        <v>44</v>
      </c>
      <c r="C126" s="55"/>
      <c r="D126" s="56"/>
      <c r="E126" s="28" t="s">
        <v>69</v>
      </c>
    </row>
    <row r="134" ht="14.4" customHeight="1" x14ac:dyDescent="0.3"/>
    <row r="156" ht="14.4" customHeight="1" x14ac:dyDescent="0.3"/>
    <row r="183" ht="14.4" customHeight="1" x14ac:dyDescent="0.3"/>
    <row r="205" ht="14.4" customHeight="1" x14ac:dyDescent="0.3"/>
  </sheetData>
  <mergeCells count="69">
    <mergeCell ref="B60:E60"/>
    <mergeCell ref="B61:D61"/>
    <mergeCell ref="B72:D72"/>
    <mergeCell ref="B71:D71"/>
    <mergeCell ref="B70:D70"/>
    <mergeCell ref="B66:D66"/>
    <mergeCell ref="B64:D64"/>
    <mergeCell ref="B63:D63"/>
    <mergeCell ref="B62:D62"/>
    <mergeCell ref="B65:D65"/>
    <mergeCell ref="B67:D67"/>
    <mergeCell ref="B68:D68"/>
    <mergeCell ref="B69:D69"/>
    <mergeCell ref="B58:D58"/>
    <mergeCell ref="B51:E51"/>
    <mergeCell ref="B52:E52"/>
    <mergeCell ref="B43:E50"/>
    <mergeCell ref="B42:E42"/>
    <mergeCell ref="B54:D54"/>
    <mergeCell ref="B55:D55"/>
    <mergeCell ref="B56:D56"/>
    <mergeCell ref="C27:D27"/>
    <mergeCell ref="B57:D57"/>
    <mergeCell ref="B20:E20"/>
    <mergeCell ref="B21:E21"/>
    <mergeCell ref="B40:E41"/>
    <mergeCell ref="B22:E22"/>
    <mergeCell ref="B23:E23"/>
    <mergeCell ref="B39:E39"/>
    <mergeCell ref="B102:D102"/>
    <mergeCell ref="B103:D103"/>
    <mergeCell ref="B104:D104"/>
    <mergeCell ref="B88:D88"/>
    <mergeCell ref="B89:D89"/>
    <mergeCell ref="B92:D92"/>
    <mergeCell ref="B91:D91"/>
    <mergeCell ref="B90:D90"/>
    <mergeCell ref="B85:E85"/>
    <mergeCell ref="B108:D108"/>
    <mergeCell ref="B109:D109"/>
    <mergeCell ref="B110:D110"/>
    <mergeCell ref="B111:D111"/>
    <mergeCell ref="B105:D105"/>
    <mergeCell ref="B93:D93"/>
    <mergeCell ref="B97:D97"/>
    <mergeCell ref="B96:D96"/>
    <mergeCell ref="B95:D95"/>
    <mergeCell ref="B94:D94"/>
    <mergeCell ref="B99:D99"/>
    <mergeCell ref="B100:D100"/>
    <mergeCell ref="B101:D101"/>
    <mergeCell ref="B98:D98"/>
    <mergeCell ref="B87:D87"/>
    <mergeCell ref="B74:E74"/>
    <mergeCell ref="B123:D123"/>
    <mergeCell ref="B124:D124"/>
    <mergeCell ref="B125:D125"/>
    <mergeCell ref="B126:D126"/>
    <mergeCell ref="B118:D118"/>
    <mergeCell ref="B119:D119"/>
    <mergeCell ref="B120:D120"/>
    <mergeCell ref="B121:D121"/>
    <mergeCell ref="B122:D122"/>
    <mergeCell ref="B112:D112"/>
    <mergeCell ref="B113:D113"/>
    <mergeCell ref="B114:D114"/>
    <mergeCell ref="B115:D115"/>
    <mergeCell ref="B116:D116"/>
    <mergeCell ref="B117:D117"/>
  </mergeCells>
  <dataValidations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93 E114">
      <formula1>0</formula1>
    </dataValidation>
    <dataValidation type="list" allowBlank="1" showInputMessage="1" showErrorMessage="1" sqref="E87 E108">
      <formula1>TIPO_FUENTE</formula1>
    </dataValidation>
    <dataValidation type="decimal" operator="greaterThanOrEqual" allowBlank="1" showInputMessage="1" showErrorMessage="1" sqref="E99:E100 E120:E121">
      <formula1>0</formula1>
    </dataValidation>
  </dataValidations>
  <pageMargins left="0.7" right="0.7" top="0.75" bottom="0.75" header="0.3" footer="0.3"/>
  <pageSetup scale="94" orientation="portrait" verticalDpi="0" r:id="rId1"/>
  <headerFooter differentFirst="1">
    <oddHeader>&amp;L&amp;G&amp;C
Expediente: DFZ-2016-4878-VIII-LEY-EI&amp;R&amp;G</oddHeader>
    <oddFooter>&amp;R&amp;P</oddFooter>
    <firstHeader>&amp;C&amp;G</firstHeader>
  </headerFooter>
  <rowBreaks count="1" manualBreakCount="1">
    <brk id="38"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G21" sqref="G21"/>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 min="9" max="9" width="9.33203125" bestFit="1" customWidth="1"/>
  </cols>
  <sheetData>
    <row r="3" spans="2:10" x14ac:dyDescent="0.3">
      <c r="C3" s="98" t="e">
        <f>Datos!#REF!</f>
        <v>#REF!</v>
      </c>
      <c r="D3" s="98"/>
      <c r="E3" s="98"/>
      <c r="F3" s="98"/>
      <c r="G3" s="98"/>
      <c r="H3" s="98"/>
      <c r="I3" s="98"/>
    </row>
    <row r="6" spans="2:10" ht="15.6" x14ac:dyDescent="0.3">
      <c r="B6" s="99" t="s">
        <v>4</v>
      </c>
      <c r="C6" s="99"/>
      <c r="D6" s="99"/>
      <c r="E6" s="99"/>
      <c r="F6" s="99"/>
      <c r="G6" s="99"/>
      <c r="H6" s="99"/>
      <c r="I6" s="99"/>
      <c r="J6" s="99"/>
    </row>
    <row r="7" spans="2:10" x14ac:dyDescent="0.3">
      <c r="B7" s="100"/>
      <c r="C7" s="100"/>
      <c r="D7" s="100"/>
      <c r="E7" s="100"/>
    </row>
    <row r="8" spans="2:10" x14ac:dyDescent="0.3">
      <c r="B8" s="101" t="s">
        <v>48</v>
      </c>
      <c r="C8" s="101"/>
      <c r="D8" s="101"/>
      <c r="E8" s="14" t="s">
        <v>49</v>
      </c>
      <c r="F8" s="14" t="s">
        <v>1</v>
      </c>
      <c r="G8" s="14" t="s">
        <v>2</v>
      </c>
      <c r="H8" s="14" t="s">
        <v>0</v>
      </c>
      <c r="I8" s="14" t="s">
        <v>50</v>
      </c>
      <c r="J8" s="12"/>
    </row>
    <row r="9" spans="2:10" x14ac:dyDescent="0.3">
      <c r="B9" s="95" t="s">
        <v>62</v>
      </c>
      <c r="C9" s="95" t="s">
        <v>63</v>
      </c>
      <c r="D9" s="3" t="s">
        <v>33</v>
      </c>
      <c r="E9" s="3">
        <v>10</v>
      </c>
      <c r="F9" s="3">
        <v>10</v>
      </c>
      <c r="G9" s="3">
        <v>10</v>
      </c>
      <c r="H9" s="3">
        <v>10</v>
      </c>
      <c r="I9" s="3" t="s">
        <v>76</v>
      </c>
      <c r="J9" s="12"/>
    </row>
    <row r="10" spans="2:10" x14ac:dyDescent="0.3">
      <c r="B10" s="96"/>
      <c r="C10" s="96"/>
      <c r="D10" s="5" t="s">
        <v>34</v>
      </c>
      <c r="E10" s="3"/>
      <c r="F10" s="3"/>
      <c r="G10" s="3"/>
      <c r="H10" s="3"/>
      <c r="I10" s="3"/>
      <c r="J10" s="12"/>
    </row>
    <row r="11" spans="2:10" x14ac:dyDescent="0.3">
      <c r="B11" s="96"/>
      <c r="C11" s="96"/>
      <c r="D11" s="11" t="s">
        <v>35</v>
      </c>
      <c r="E11" s="3"/>
      <c r="F11" s="3"/>
      <c r="G11" s="3"/>
      <c r="H11" s="3"/>
      <c r="I11" s="3"/>
      <c r="J11" s="12"/>
    </row>
    <row r="12" spans="2:10" x14ac:dyDescent="0.3">
      <c r="B12" s="97"/>
      <c r="C12" s="97"/>
      <c r="D12" s="5" t="s">
        <v>36</v>
      </c>
      <c r="E12" s="3"/>
      <c r="F12" s="3"/>
      <c r="G12" s="3"/>
      <c r="H12" s="3"/>
      <c r="I12" s="3"/>
      <c r="J12" s="12"/>
    </row>
    <row r="13" spans="2:10" x14ac:dyDescent="0.3">
      <c r="B13" s="95" t="s">
        <v>74</v>
      </c>
      <c r="C13" s="95" t="s">
        <v>75</v>
      </c>
      <c r="D13" s="3" t="s">
        <v>33</v>
      </c>
      <c r="E13" s="3">
        <v>10</v>
      </c>
      <c r="F13" s="3">
        <v>10</v>
      </c>
      <c r="G13" s="3">
        <v>10</v>
      </c>
      <c r="H13" s="3">
        <v>10</v>
      </c>
      <c r="I13" s="3" t="s">
        <v>76</v>
      </c>
    </row>
    <row r="14" spans="2:10" x14ac:dyDescent="0.3">
      <c r="B14" s="96"/>
      <c r="C14" s="96"/>
      <c r="D14" s="5" t="s">
        <v>34</v>
      </c>
      <c r="E14" s="3"/>
      <c r="F14" s="3"/>
      <c r="G14" s="3"/>
      <c r="H14" s="3"/>
      <c r="I14" s="3"/>
    </row>
    <row r="15" spans="2:10" x14ac:dyDescent="0.3">
      <c r="B15" s="96"/>
      <c r="C15" s="96"/>
      <c r="D15" s="11" t="s">
        <v>35</v>
      </c>
      <c r="E15" s="4"/>
      <c r="F15" s="13"/>
      <c r="G15" s="13"/>
      <c r="H15" s="13"/>
      <c r="I15" s="13"/>
    </row>
    <row r="16" spans="2:10" x14ac:dyDescent="0.3">
      <c r="B16" s="97"/>
      <c r="C16" s="97"/>
      <c r="D16" s="5" t="s">
        <v>36</v>
      </c>
      <c r="E16" s="4"/>
      <c r="F16" s="13"/>
      <c r="G16" s="13"/>
      <c r="H16" s="13"/>
      <c r="I16" s="13"/>
    </row>
    <row r="36" ht="14.4" customHeight="1" x14ac:dyDescent="0.3"/>
    <row r="41" ht="14.4" customHeight="1" x14ac:dyDescent="0.3"/>
  </sheetData>
  <mergeCells count="8">
    <mergeCell ref="B13:B16"/>
    <mergeCell ref="C13:C16"/>
    <mergeCell ref="C3:I3"/>
    <mergeCell ref="B6:J6"/>
    <mergeCell ref="B7:E7"/>
    <mergeCell ref="B9:B12"/>
    <mergeCell ref="C9:C12"/>
    <mergeCell ref="B8:D8"/>
  </mergeCells>
  <dataValidations count="2">
    <dataValidation type="list" allowBlank="1" showInputMessage="1" showErrorMessage="1" sqref="I9 I13">
      <formula1>"1,2,3,4,5,6,7,8,9,10,11,Otro,N/A"</formula1>
    </dataValidation>
    <dataValidation type="list" allowBlank="1" showInputMessage="1" showErrorMessage="1" sqref="E9:H13 I10:I12">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60"/>
  <sheetViews>
    <sheetView showGridLines="0" view="pageBreakPreview" topLeftCell="A10" zoomScale="60" zoomScaleNormal="70" zoomScalePageLayoutView="69" workbookViewId="0">
      <selection activeCell="F149" sqref="F149"/>
    </sheetView>
  </sheetViews>
  <sheetFormatPr baseColWidth="10" defaultColWidth="11.5546875" defaultRowHeight="13.8" x14ac:dyDescent="0.25"/>
  <cols>
    <col min="1" max="1" width="11.5546875" style="29"/>
    <col min="2" max="2" width="42.88671875" style="29" customWidth="1"/>
    <col min="3" max="3" width="31.6640625" style="29" customWidth="1"/>
    <col min="4" max="4" width="13.5546875" style="29" customWidth="1"/>
    <col min="5" max="9" width="17.6640625" style="29" customWidth="1"/>
    <col min="10" max="16384" width="11.5546875" style="29"/>
  </cols>
  <sheetData>
    <row r="1" spans="2:8" x14ac:dyDescent="0.25">
      <c r="B1" s="44"/>
      <c r="D1" s="44"/>
      <c r="E1" s="44"/>
      <c r="F1" s="44"/>
      <c r="G1" s="44"/>
      <c r="H1" s="44"/>
    </row>
    <row r="2" spans="2:8" x14ac:dyDescent="0.25">
      <c r="B2" s="44"/>
      <c r="C2" s="44"/>
      <c r="D2" s="44"/>
      <c r="E2" s="44"/>
      <c r="F2" s="41"/>
      <c r="G2" s="41"/>
      <c r="H2" s="41"/>
    </row>
    <row r="3" spans="2:8" x14ac:dyDescent="0.25">
      <c r="B3" s="44"/>
      <c r="C3" s="44"/>
      <c r="D3" s="44"/>
      <c r="E3" s="44"/>
      <c r="F3" s="45"/>
      <c r="G3" s="41"/>
      <c r="H3" s="41"/>
    </row>
    <row r="4" spans="2:8" x14ac:dyDescent="0.25">
      <c r="B4" s="44"/>
      <c r="C4" s="44"/>
      <c r="D4" s="44"/>
      <c r="E4" s="44"/>
      <c r="F4" s="41"/>
      <c r="G4" s="41"/>
      <c r="H4" s="41"/>
    </row>
    <row r="5" spans="2:8" x14ac:dyDescent="0.25">
      <c r="B5" s="44"/>
      <c r="C5" s="44"/>
      <c r="D5" s="44"/>
      <c r="E5" s="44"/>
      <c r="F5" s="41"/>
      <c r="G5" s="41"/>
      <c r="H5" s="41"/>
    </row>
    <row r="6" spans="2:8" x14ac:dyDescent="0.25">
      <c r="B6" s="44"/>
      <c r="C6" s="44"/>
      <c r="D6" s="44"/>
      <c r="E6" s="44"/>
      <c r="F6" s="41"/>
      <c r="G6" s="41"/>
      <c r="H6" s="41"/>
    </row>
    <row r="7" spans="2:8" ht="15.6" x14ac:dyDescent="0.25">
      <c r="B7" s="116" t="s">
        <v>120</v>
      </c>
      <c r="C7" s="116"/>
      <c r="D7" s="42"/>
      <c r="E7" s="42"/>
      <c r="F7" s="42"/>
      <c r="G7" s="42"/>
      <c r="H7" s="41"/>
    </row>
    <row r="8" spans="2:8" ht="16.2" thickBot="1" x14ac:dyDescent="0.3">
      <c r="B8" s="43"/>
      <c r="C8" s="43"/>
      <c r="D8" s="42"/>
      <c r="E8" s="42"/>
      <c r="F8" s="42"/>
      <c r="G8" s="42"/>
      <c r="H8" s="41"/>
    </row>
    <row r="9" spans="2:8" ht="16.2" thickBot="1" x14ac:dyDescent="0.3">
      <c r="B9" s="113" t="str">
        <f>[2]CUANTIFICACIÓN!B7</f>
        <v>Caldera Biomasa 1</v>
      </c>
      <c r="C9" s="114"/>
      <c r="D9" s="115"/>
      <c r="E9" s="42"/>
      <c r="F9" s="42"/>
      <c r="G9" s="42"/>
      <c r="H9" s="41"/>
    </row>
    <row r="10" spans="2:8" x14ac:dyDescent="0.25">
      <c r="B10" s="40"/>
    </row>
    <row r="11" spans="2:8" ht="39.6" x14ac:dyDescent="0.25">
      <c r="B11" s="37" t="s">
        <v>97</v>
      </c>
      <c r="C11" s="106" t="s">
        <v>96</v>
      </c>
      <c r="D11" s="107"/>
    </row>
    <row r="12" spans="2:8" ht="40.950000000000003" customHeight="1" x14ac:dyDescent="0.25">
      <c r="B12" s="37" t="s">
        <v>95</v>
      </c>
      <c r="C12" s="106" t="s">
        <v>94</v>
      </c>
      <c r="D12" s="107"/>
    </row>
    <row r="13" spans="2:8" x14ac:dyDescent="0.25">
      <c r="B13" s="102" t="s">
        <v>93</v>
      </c>
      <c r="C13" s="39" t="s">
        <v>92</v>
      </c>
      <c r="D13" s="38" t="s">
        <v>69</v>
      </c>
    </row>
    <row r="14" spans="2:8" x14ac:dyDescent="0.25">
      <c r="B14" s="102"/>
      <c r="C14" s="39" t="s">
        <v>91</v>
      </c>
      <c r="D14" s="38" t="s">
        <v>69</v>
      </c>
    </row>
    <row r="15" spans="2:8" x14ac:dyDescent="0.25">
      <c r="B15" s="102"/>
      <c r="C15" s="39" t="s">
        <v>90</v>
      </c>
      <c r="D15" s="38" t="s">
        <v>69</v>
      </c>
    </row>
    <row r="16" spans="2:8" x14ac:dyDescent="0.25">
      <c r="B16" s="102"/>
      <c r="C16" s="39" t="s">
        <v>89</v>
      </c>
      <c r="D16" s="38" t="s">
        <v>69</v>
      </c>
    </row>
    <row r="17" spans="1:8" x14ac:dyDescent="0.25">
      <c r="B17" s="102"/>
      <c r="C17" s="39" t="s">
        <v>88</v>
      </c>
      <c r="D17" s="38" t="s">
        <v>69</v>
      </c>
    </row>
    <row r="18" spans="1:8" x14ac:dyDescent="0.25">
      <c r="B18" s="102"/>
      <c r="C18" s="39" t="s">
        <v>87</v>
      </c>
      <c r="D18" s="38" t="s">
        <v>69</v>
      </c>
    </row>
    <row r="19" spans="1:8" ht="26.4" x14ac:dyDescent="0.25">
      <c r="B19" s="37" t="s">
        <v>86</v>
      </c>
      <c r="C19" s="106" t="s">
        <v>85</v>
      </c>
      <c r="D19" s="107"/>
    </row>
    <row r="20" spans="1:8" ht="26.4" x14ac:dyDescent="0.25">
      <c r="B20" s="36" t="s">
        <v>84</v>
      </c>
      <c r="C20" s="108" t="s">
        <v>83</v>
      </c>
      <c r="D20" s="108"/>
    </row>
    <row r="21" spans="1:8" ht="33.6" customHeight="1" x14ac:dyDescent="0.25">
      <c r="B21" s="35" t="s">
        <v>82</v>
      </c>
      <c r="C21" s="109">
        <v>10200901</v>
      </c>
      <c r="D21" s="110"/>
    </row>
    <row r="22" spans="1:8" ht="33.6" customHeight="1" x14ac:dyDescent="0.25">
      <c r="B22" s="34" t="s">
        <v>81</v>
      </c>
      <c r="C22" s="111" t="s">
        <v>80</v>
      </c>
      <c r="D22" s="111"/>
    </row>
    <row r="23" spans="1:8" ht="12" customHeight="1" x14ac:dyDescent="0.25">
      <c r="A23" s="33"/>
      <c r="B23" s="33"/>
      <c r="C23" s="33"/>
      <c r="D23" s="33"/>
    </row>
    <row r="24" spans="1:8" ht="14.4" x14ac:dyDescent="0.25">
      <c r="B24" s="112"/>
      <c r="C24" s="112"/>
      <c r="D24" s="112"/>
      <c r="E24" s="32" t="s">
        <v>49</v>
      </c>
      <c r="F24" s="32" t="s">
        <v>1</v>
      </c>
      <c r="G24" s="32" t="s">
        <v>2</v>
      </c>
      <c r="H24" s="31" t="s">
        <v>0</v>
      </c>
    </row>
    <row r="25" spans="1:8" x14ac:dyDescent="0.25">
      <c r="B25" s="102" t="s">
        <v>79</v>
      </c>
      <c r="C25" s="102"/>
      <c r="D25" s="102"/>
      <c r="E25" s="30" t="str">
        <f>+VLOOKUP(C21,'[3]Hoja1 (2)'!$A$1:$G$113,4,0)</f>
        <v>0.00075*ASERR</v>
      </c>
      <c r="F25" s="30" t="str">
        <f>+VLOOKUP(C21,'[3]Hoja1 (2)'!$A$1:$G$113,2,0)</f>
        <v>0.00004*ASERR</v>
      </c>
      <c r="G25" s="30" t="s">
        <v>78</v>
      </c>
      <c r="H25" s="30" t="str">
        <f>+VLOOKUP(C21,'[3]Hoja1 (2)'!$A$1:$G$113,5,0)</f>
        <v>0.0032*ASERR</v>
      </c>
    </row>
    <row r="26" spans="1:8" x14ac:dyDescent="0.25">
      <c r="B26" s="103" t="s">
        <v>77</v>
      </c>
      <c r="C26" s="104"/>
      <c r="D26" s="105"/>
      <c r="E26" s="30" t="str">
        <f>+VLOOKUP(C22,[4]Hoja1!$B$1:$F$24,3,0)</f>
        <v>N/A</v>
      </c>
      <c r="F26" s="30" t="str">
        <f>+VLOOKUP(C22,[4]Hoja1!$B$1:$F$24,4,0)</f>
        <v>N/A</v>
      </c>
      <c r="G26" s="30" t="str">
        <f>+VLOOKUP(C22,[4]Hoja1!$B$1:$F$24,5,0)</f>
        <v>N/A</v>
      </c>
      <c r="H26" s="30">
        <f>+VLOOKUP(C22,[4]Hoja1!$B$1:$F$24,2,0)</f>
        <v>76</v>
      </c>
    </row>
    <row r="30" spans="1:8" ht="14.4" thickBot="1" x14ac:dyDescent="0.3"/>
    <row r="31" spans="1:8" ht="14.4" hidden="1" customHeight="1" x14ac:dyDescent="0.3">
      <c r="A31">
        <v>10100201</v>
      </c>
      <c r="B31" t="s">
        <v>119</v>
      </c>
    </row>
    <row r="32" spans="1:8" ht="39.6" hidden="1" customHeight="1" x14ac:dyDescent="0.3">
      <c r="A32">
        <v>10100202</v>
      </c>
      <c r="B32" t="s">
        <v>118</v>
      </c>
    </row>
    <row r="33" spans="1:2" ht="26.4" hidden="1" customHeight="1" x14ac:dyDescent="0.3">
      <c r="A33">
        <v>10100204</v>
      </c>
      <c r="B33" t="s">
        <v>117</v>
      </c>
    </row>
    <row r="34" spans="1:2" ht="14.4" hidden="1" customHeight="1" x14ac:dyDescent="0.3">
      <c r="A34">
        <v>10100212</v>
      </c>
      <c r="B34" t="s">
        <v>116</v>
      </c>
    </row>
    <row r="35" spans="1:2" ht="14.4" hidden="1" customHeight="1" x14ac:dyDescent="0.3">
      <c r="A35">
        <v>10100225</v>
      </c>
      <c r="B35" t="s">
        <v>115</v>
      </c>
    </row>
    <row r="36" spans="1:2" ht="14.4" hidden="1" customHeight="1" x14ac:dyDescent="0.3">
      <c r="A36">
        <v>10100401</v>
      </c>
      <c r="B36" t="s">
        <v>114</v>
      </c>
    </row>
    <row r="37" spans="1:2" ht="14.4" hidden="1" customHeight="1" x14ac:dyDescent="0.3">
      <c r="A37">
        <v>10100404</v>
      </c>
      <c r="B37" t="s">
        <v>113</v>
      </c>
    </row>
    <row r="38" spans="1:2" ht="14.4" hidden="1" customHeight="1" x14ac:dyDescent="0.3">
      <c r="A38">
        <v>10100405</v>
      </c>
      <c r="B38" t="s">
        <v>112</v>
      </c>
    </row>
    <row r="39" spans="1:2" ht="14.4" hidden="1" customHeight="1" x14ac:dyDescent="0.3">
      <c r="A39">
        <v>10100501</v>
      </c>
      <c r="B39" t="s">
        <v>111</v>
      </c>
    </row>
    <row r="40" spans="1:2" ht="26.4" hidden="1" customHeight="1" x14ac:dyDescent="0.3">
      <c r="A40">
        <v>10100601</v>
      </c>
      <c r="B40" t="s">
        <v>110</v>
      </c>
    </row>
    <row r="41" spans="1:2" ht="26.4" hidden="1" customHeight="1" x14ac:dyDescent="0.3">
      <c r="A41">
        <v>10100602</v>
      </c>
      <c r="B41" t="s">
        <v>109</v>
      </c>
    </row>
    <row r="42" spans="1:2" ht="14.4" hidden="1" customHeight="1" x14ac:dyDescent="0.3">
      <c r="A42">
        <v>10100701</v>
      </c>
      <c r="B42" t="s">
        <v>108</v>
      </c>
    </row>
    <row r="43" spans="1:2" ht="14.4" hidden="1" customHeight="1" x14ac:dyDescent="0.3">
      <c r="A43">
        <v>10100702</v>
      </c>
      <c r="B43" t="s">
        <v>107</v>
      </c>
    </row>
    <row r="44" spans="1:2" ht="14.4" hidden="1" customHeight="1" x14ac:dyDescent="0.3">
      <c r="A44">
        <v>10100703</v>
      </c>
      <c r="B44" t="s">
        <v>106</v>
      </c>
    </row>
    <row r="45" spans="1:2" ht="14.4" hidden="1" customHeight="1" x14ac:dyDescent="0.3">
      <c r="A45">
        <v>10100818</v>
      </c>
      <c r="B45" t="s">
        <v>105</v>
      </c>
    </row>
    <row r="46" spans="1:2" ht="14.4" hidden="1" customHeight="1" x14ac:dyDescent="0.3">
      <c r="A46">
        <v>10100901</v>
      </c>
      <c r="B46" t="s">
        <v>80</v>
      </c>
    </row>
    <row r="47" spans="1:2" ht="14.4" hidden="1" customHeight="1" x14ac:dyDescent="0.3">
      <c r="A47">
        <v>10100902</v>
      </c>
      <c r="B47" t="s">
        <v>104</v>
      </c>
    </row>
    <row r="48" spans="1:2" ht="15" hidden="1" thickBot="1" x14ac:dyDescent="0.35">
      <c r="A48">
        <v>10100903</v>
      </c>
      <c r="B48" t="s">
        <v>103</v>
      </c>
    </row>
    <row r="49" spans="1:2" ht="15" hidden="1" thickBot="1" x14ac:dyDescent="0.35">
      <c r="A49">
        <v>10100908</v>
      </c>
      <c r="B49" t="s">
        <v>102</v>
      </c>
    </row>
    <row r="50" spans="1:2" ht="15" hidden="1" thickBot="1" x14ac:dyDescent="0.35">
      <c r="A50">
        <v>10101201</v>
      </c>
      <c r="B50" t="s">
        <v>101</v>
      </c>
    </row>
    <row r="51" spans="1:2" ht="15" hidden="1" thickBot="1" x14ac:dyDescent="0.35">
      <c r="A51">
        <v>10101304</v>
      </c>
      <c r="B51" t="s">
        <v>100</v>
      </c>
    </row>
    <row r="52" spans="1:2" ht="15" hidden="1" thickBot="1" x14ac:dyDescent="0.35">
      <c r="A52">
        <v>10101307</v>
      </c>
      <c r="B52" t="s">
        <v>99</v>
      </c>
    </row>
    <row r="53" spans="1:2" ht="15" hidden="1" thickBot="1" x14ac:dyDescent="0.35">
      <c r="A53">
        <v>10101401</v>
      </c>
      <c r="B53" t="s">
        <v>98</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113" t="s">
        <v>74</v>
      </c>
      <c r="C143" s="114"/>
      <c r="D143" s="115"/>
      <c r="E143" s="42"/>
      <c r="F143" s="42"/>
      <c r="G143" s="42"/>
      <c r="H143" s="41"/>
    </row>
    <row r="144" spans="1:8" x14ac:dyDescent="0.25">
      <c r="B144" s="40"/>
    </row>
    <row r="145" spans="2:8" ht="39.6" x14ac:dyDescent="0.25">
      <c r="B145" s="37" t="s">
        <v>97</v>
      </c>
      <c r="C145" s="106" t="s">
        <v>96</v>
      </c>
      <c r="D145" s="107"/>
    </row>
    <row r="146" spans="2:8" ht="26.4" x14ac:dyDescent="0.25">
      <c r="B146" s="37" t="s">
        <v>95</v>
      </c>
      <c r="C146" s="106" t="s">
        <v>94</v>
      </c>
      <c r="D146" s="107"/>
    </row>
    <row r="147" spans="2:8" x14ac:dyDescent="0.25">
      <c r="B147" s="102" t="s">
        <v>93</v>
      </c>
      <c r="C147" s="39" t="s">
        <v>92</v>
      </c>
      <c r="D147" s="38" t="s">
        <v>69</v>
      </c>
    </row>
    <row r="148" spans="2:8" x14ac:dyDescent="0.25">
      <c r="B148" s="102"/>
      <c r="C148" s="39" t="s">
        <v>91</v>
      </c>
      <c r="D148" s="38" t="s">
        <v>69</v>
      </c>
    </row>
    <row r="149" spans="2:8" x14ac:dyDescent="0.25">
      <c r="B149" s="102"/>
      <c r="C149" s="39" t="s">
        <v>90</v>
      </c>
      <c r="D149" s="38" t="s">
        <v>69</v>
      </c>
    </row>
    <row r="150" spans="2:8" x14ac:dyDescent="0.25">
      <c r="B150" s="102"/>
      <c r="C150" s="39" t="s">
        <v>89</v>
      </c>
      <c r="D150" s="38" t="s">
        <v>69</v>
      </c>
    </row>
    <row r="151" spans="2:8" x14ac:dyDescent="0.25">
      <c r="B151" s="102"/>
      <c r="C151" s="39" t="s">
        <v>88</v>
      </c>
      <c r="D151" s="38" t="s">
        <v>69</v>
      </c>
    </row>
    <row r="152" spans="2:8" x14ac:dyDescent="0.25">
      <c r="B152" s="102"/>
      <c r="C152" s="39" t="s">
        <v>87</v>
      </c>
      <c r="D152" s="38" t="s">
        <v>69</v>
      </c>
    </row>
    <row r="153" spans="2:8" ht="26.4" x14ac:dyDescent="0.25">
      <c r="B153" s="37" t="s">
        <v>86</v>
      </c>
      <c r="C153" s="106" t="s">
        <v>85</v>
      </c>
      <c r="D153" s="107"/>
    </row>
    <row r="154" spans="2:8" ht="26.4" customHeight="1" x14ac:dyDescent="0.25">
      <c r="B154" s="36" t="s">
        <v>84</v>
      </c>
      <c r="C154" s="108" t="s">
        <v>83</v>
      </c>
      <c r="D154" s="108"/>
    </row>
    <row r="155" spans="2:8" x14ac:dyDescent="0.25">
      <c r="B155" s="35" t="s">
        <v>82</v>
      </c>
      <c r="C155" s="109">
        <v>10200901</v>
      </c>
      <c r="D155" s="110"/>
    </row>
    <row r="156" spans="2:8" ht="13.95" customHeight="1" x14ac:dyDescent="0.25">
      <c r="B156" s="34" t="s">
        <v>81</v>
      </c>
      <c r="C156" s="111" t="s">
        <v>80</v>
      </c>
      <c r="D156" s="111"/>
    </row>
    <row r="157" spans="2:8" x14ac:dyDescent="0.25">
      <c r="B157" s="33"/>
      <c r="C157" s="33"/>
      <c r="D157" s="33"/>
    </row>
    <row r="158" spans="2:8" ht="14.4" x14ac:dyDescent="0.25">
      <c r="B158" s="112"/>
      <c r="C158" s="112"/>
      <c r="D158" s="112"/>
      <c r="E158" s="32" t="s">
        <v>49</v>
      </c>
      <c r="F158" s="32" t="s">
        <v>1</v>
      </c>
      <c r="G158" s="32" t="s">
        <v>2</v>
      </c>
      <c r="H158" s="31" t="s">
        <v>0</v>
      </c>
    </row>
    <row r="159" spans="2:8" x14ac:dyDescent="0.25">
      <c r="B159" s="102" t="s">
        <v>79</v>
      </c>
      <c r="C159" s="102"/>
      <c r="D159" s="102"/>
      <c r="E159" s="30" t="str">
        <f>+VLOOKUP(C155,'[3]Hoja1 (2)'!$A$1:$G$113,4,0)</f>
        <v>0.00075*ASERR</v>
      </c>
      <c r="F159" s="30" t="str">
        <f>+VLOOKUP(C155,'[3]Hoja1 (2)'!$A$1:$G$113,2,0)</f>
        <v>0.00004*ASERR</v>
      </c>
      <c r="G159" s="30" t="s">
        <v>78</v>
      </c>
      <c r="H159" s="30" t="str">
        <f>+VLOOKUP(C155,'[3]Hoja1 (2)'!$A$1:$G$113,5,0)</f>
        <v>0.0032*ASERR</v>
      </c>
    </row>
    <row r="160" spans="2:8" x14ac:dyDescent="0.25">
      <c r="B160" s="103" t="s">
        <v>77</v>
      </c>
      <c r="C160" s="104"/>
      <c r="D160" s="105"/>
      <c r="E160" s="30" t="str">
        <f>+VLOOKUP(C156,[4]Hoja1!$B$1:$F$24,3,0)</f>
        <v>N/A</v>
      </c>
      <c r="F160" s="30" t="str">
        <f>+VLOOKUP(C156,[4]Hoja1!$B$1:$F$24,4,0)</f>
        <v>N/A</v>
      </c>
      <c r="G160" s="30" t="str">
        <f>+VLOOKUP(C156,[4]Hoja1!$B$1:$F$24,5,0)</f>
        <v>N/A</v>
      </c>
      <c r="H160" s="30">
        <f>+VLOOKUP(C156,[4]Hoja1!$B$1:$F$24,2,0)</f>
        <v>76</v>
      </c>
    </row>
  </sheetData>
  <mergeCells count="23">
    <mergeCell ref="C21:D21"/>
    <mergeCell ref="C20:D20"/>
    <mergeCell ref="B7:C7"/>
    <mergeCell ref="B13:B18"/>
    <mergeCell ref="C11:D11"/>
    <mergeCell ref="C12:D12"/>
    <mergeCell ref="C19:D19"/>
    <mergeCell ref="B9:D9"/>
    <mergeCell ref="B143:D143"/>
    <mergeCell ref="C145:D145"/>
    <mergeCell ref="C146:D146"/>
    <mergeCell ref="B147:B152"/>
    <mergeCell ref="C22:D22"/>
    <mergeCell ref="B24:D24"/>
    <mergeCell ref="B25:D25"/>
    <mergeCell ref="B26:D26"/>
    <mergeCell ref="B159:D159"/>
    <mergeCell ref="B160:D160"/>
    <mergeCell ref="C153:D153"/>
    <mergeCell ref="C154:D154"/>
    <mergeCell ref="C155:D155"/>
    <mergeCell ref="C156:D156"/>
    <mergeCell ref="B158:D158"/>
  </mergeCells>
  <dataValidations count="2">
    <dataValidation type="list" allowBlank="1" showInputMessage="1" showErrorMessage="1" sqref="C21:D21 C155:D155">
      <formula1>$A$31:$A$142</formula1>
    </dataValidation>
    <dataValidation type="list" allowBlank="1" showInputMessage="1" showErrorMessage="1" sqref="C22 C156">
      <formula1>$B$31:$B$53</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hEp36YHoLi6xrHuvDFwDXX2qZpUUOgf7hgaYZ1uDf0w=</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qnzl+/+MoARjhgv7zLLDYnl4H8kX0SxAYsLSsCaYqqE=</DigestValue>
    </Reference>
    <Reference Type="http://www.w3.org/2000/09/xmldsig#Object" URI="#idValidSigLnImg">
      <DigestMethod Algorithm="http://www.w3.org/2001/04/xmlenc#sha256"/>
      <DigestValue>8xupgyDw43Dl2GLBw4sU1s3G9gvpMZLUfE+6fGpffj4=</DigestValue>
    </Reference>
    <Reference Type="http://www.w3.org/2000/09/xmldsig#Object" URI="#idInvalidSigLnImg">
      <DigestMethod Algorithm="http://www.w3.org/2001/04/xmlenc#sha256"/>
      <DigestValue>hzQ5sTUBDLWQP7EgPJfIe7wUqPeauj0oe2TBQX7sRBo=</DigestValue>
    </Reference>
  </SignedInfo>
  <SignatureValue>HYCbsGGwAdsBbbLfyB3G5lNHwTTdyQsAKkCaMbgWHTysGKYy9lOk1qRIq+OHLwDA2W5B1P3gtDzB
weSlKgG/29JsmNw53WjsISGGQJmUDzJg2BOVZGWFN6agdGgjU35RIRkAeZPGbS4jGZcPfx7cOw6M
EK58IJPuIhjxfrr5tDK2PwREok/WjSfEH5Y0ctF3wJOc0PAjTWfhMSbPytdGXoPl2Z5qaeIe+hv5
LDVQcdakbPKXCxkCgxyfvXv0d0jUSkhFarQKIQeoUlW1e2fQYp2IF49H0gl0HoaV41NrTYaXh1FS
r8szwXbSw8OBsdkpDn+E5/SPTh3EK3p2h2J/kg==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/ViUvW/BpFzef1jsNXWaIkey7pj+/rL/qdkl2jYfUSA=</DigestValue>
      </Reference>
      <Reference URI="/xl/comments1.xml?ContentType=application/vnd.openxmlformats-officedocument.spreadsheetml.comments+xml">
        <DigestMethod Algorithm="http://www.w3.org/2001/04/xmlenc#sha256"/>
        <DigestValue>ZwldW8YWXsFOZxFkJ5mcpckDxcR833738n34pVhY6J8=</DigestValue>
      </Reference>
      <Reference URI="/xl/comments2.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pnzQS+sO8jC/txeISG97xyoQNzLyi9eXR/j8e//iS+M=</DigestValue>
      </Reference>
      <Reference URI="/xl/drawings/vmlDrawing1.vml?ContentType=application/vnd.openxmlformats-officedocument.vmlDrawing">
        <DigestMethod Algorithm="http://www.w3.org/2001/04/xmlenc#sha256"/>
        <DigestValue>LcJz8vWq3kRFE984sJ8FU+V6HRkpfik28VjYM7ClQZM=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UmJ2xULKWNomJJHG0MnVkGlaV1/geIwUmBAodv+S6hM=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pnqXcwZVTvUbWbVyC4l8HaoCHqT6DCkE3vs7iQ9mx+8=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PeayiTBy67Y3OB+FtQil2Ujyff3jq9oZKMAf22GE9oA=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J24rdPuZOuAvmNVG/MuroKUGv+kEo6fZamCYK73C3Yc=</DigestValue>
      </Reference>
      <Reference URI="/xl/media/image2.emf?ContentType=image/x-emf">
        <DigestMethod Algorithm="http://www.w3.org/2001/04/xmlenc#sha256"/>
        <DigestValue>SIsyqAUr5lEHdrTersES31RIUmn5fHkK5jQeaJQlGmE=</DigestValue>
      </Reference>
      <Reference URI="/xl/media/image3.emf?ContentType=image/x-emf">
        <DigestMethod Algorithm="http://www.w3.org/2001/04/xmlenc#sha256"/>
        <DigestValue>QCJ9XdKPXtfY4FUA0/cIyAODyKM4/uT7rtEPiMEahgQ=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6gba6g77KhJgdYnRTXoGHVa/c3e/nJtY5DgOYvhRceY=</DigestValue>
      </Reference>
      <Reference URI="/xl/styles.xml?ContentType=application/vnd.openxmlformats-officedocument.spreadsheetml.styles+xml">
        <DigestMethod Algorithm="http://www.w3.org/2001/04/xmlenc#sha256"/>
        <DigestValue>TxwnMoYfCsTj34iaeBomR7XBaTJRadlYb2zhYYxpy9E=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mfzNjPFTGDdiz1olUFnVpM+Ux+Dw2PUdShsc415Pago=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NrcHNSkVKH/9Pi3zumns6v4nA9uIgj8OsHwOxc6DV2E=</DigestValue>
      </Reference>
      <Reference URI="/xl/worksheets/sheet2.xml?ContentType=application/vnd.openxmlformats-officedocument.spreadsheetml.worksheet+xml">
        <DigestMethod Algorithm="http://www.w3.org/2001/04/xmlenc#sha256"/>
        <DigestValue>wSXs2B9Kl2yXCIoRRmpCg0LqPv59xl31dbAk6ojmxuk=</DigestValue>
      </Reference>
      <Reference URI="/xl/worksheets/sheet3.xml?ContentType=application/vnd.openxmlformats-officedocument.spreadsheetml.worksheet+xml">
        <DigestMethod Algorithm="http://www.w3.org/2001/04/xmlenc#sha256"/>
        <DigestValue>JW+6EPf/bHJ6okZuICUP3j4YrcFm7KFZhFCBi0Nyi0k=</DigestValue>
      </Reference>
    </Manifest>
    <SignatureProperties>
      <SignatureProperty Id="idSignatureTime" Target="#idPackageSignature">
        <mdssi:SignatureTime xmlns:mdssi="http://schemas.openxmlformats.org/package/2006/digital-signature">
          <mdssi:Format>YYYY-MM-DDThh:mm:ssTZD</mdssi:Format>
          <mdssi:Value>2016-12-30T20:40:14Z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2016-12-30T20:40:14Z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kAyPnPC8BF0AvAR2kAAQAAAEDHzgsAAAAAwG3OC8BF0AvAR2kAEHXOCwAAAADAbc4L44VBYwMAAADshUFjAQAAADjhzwtozXJjjmg5YyQzKACAAUd3DlxCd+BbQnckMygAZAEAAHtivXZ7Yr12kJivCwAIAAAAAgAAAAAAAEQzKAAQar12AAAAAAAAAAB4NCgABgAAAGw0KAAGAAAAAAAAAAAAAABsNCgAfDMoAOLqvHYAAAAAAAIAAAAAKAAGAAAAbDQoAAYAAABMEr52AAAAAAAAAABsNCgABgAAAAAAAACoMygAii68dgAAAAAAAgAAbDQo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PNqBYD4//8AAAAAAAAAAAAAAAAAAAAAEPNqBYD4//96lwAAAAAoAP48o3e0OSgA9XGnd5YGGAL+////jOOid/LgondEj9ALMLhrAIiN0AtEMygAEGq9dgAAAAAAAAAAeDQoAAYAAABsNCgABgAAAAAAAAAAAAAAnI3QC6CwsAucjdALAAAAAKCwsAuUMygAe2K9dntivXYAAAAAAAgAAAACAAAAAAAAnDMoABBqvXYAAAAAAAAAANI0KAAHAAAAxDQoAAcAAAAAAAAAAAAAAMQ0KADUMygA4uq8dgAAAAAAAgAAAAAoAAcAAADENCgABwAAAEwSvnYAAAAAAAAAAMQ0KAAHAAAAAAAAAAA0KACKLrx2AAAAAAACAADENC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G2kEgPj//wgAWH779v//AAAAAAAAAADgG2kEgPj/////AAAAABoE1KUoAP+/QWNg2jWOtN01jj6OTWMQSAMIAAAAAJAaIY0iAIoBIA0AhJilKABspSgA0HLOCyANAIQsqCgADY9NYyANAIQAAAAASAXlB4gsGgQYpygAWNhyY8Y1zwsAAAAAWNhyYyANAADENc8LAQAAAAAAAAAHAAAAxDXPCwAAAAAAAAAAoKUoAOJ5QWMgAAAA/////wAAAAAAAAAAFQAAAAAAAABwAAAAAQAAAAEAAAAkAAAAJAAAABAAAAAAAAAASAXlB4gsGgQBpgEA/////5ENCi1gpigAYKYoANB4TWMAAAAAjKgoAEgF5QfgeE1jkQ0KLRymKABWOkN3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o3fqH5J1HqaPZBhLj2T//wAAAABQd35aAABUyygASAJCdwAAAABIRWkAqMooAFDzUXcAAAAAAABDaGFyVXBwZXJXAAGjd9ofknWUyygAAAAAAADLKACAAUd3DlxCd+BbQncAyygAZAEAAHtivXZ7Yr128AltAAAIAAAAAgAAAAAAACDLKAAQar12AAAAAAAAAABazCgACQAAAEjMKAAJAAAAAAAAAAAAAABIzCgAWMsoAOLqvHYAAAAAAAIAAAAAKAAJAAAASMwoAAkAAABMEr52AAAAAAAAAABIzCgACQAAAAAAAACEyygAii68dgAAAAAAAgAASMwo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N36h+SdR6mj2QYS49k//8AAAAAUHd+WgAAVMsoAEgCQncAAAAASEVpAKjKKABQ81F3AAAAAAAAQ2hhclVwcGVyVwABo3faH5J1lMsoAAAAAAAAyygAgAFHdw5cQnfgW0J3AMsoAGQBAAB7Yr12e2K9dvAJbQAACAAAAAIAAAAAAAAgyygAEGq9dgAAAAAAAAAAWswoAAkAAABIzCgACQAAAAAAAAAAAAAASMwoAFjLKADi6rx2AAAAAAACAAAAACgACQAAAEjMKAAJAAAATBK+dgAAAAAAAAAASMwoAAkAAAAAAAAAhMsoAIouvHYAAAAAAAIAAEjMKAAJAAAAZHYACAAAAAAlAAAADAAAAAEAAAAYAAAADAAAAP8AAAISAAAADAAAAAEAAAAeAAAAGAAAACoAAAAFAAAAhQAAABYAAAAlAAAADAAAAAEAAABUAAAAqAAAACsAAAAFAAAAgwAAABUAAAABAAAAqwoNQgAADUIrAAAABQAAAA8AAABMAAAAAAAAAAAAAAAAAAAA//////////9sAAAARgBpAHIAbQBhACAAbgBvACAAdgDhAGwAaQBkAGEAKAAGAAAAAwAAAAUAAAALAAAABwAAAAQAAAAHAAAACAAAAAQAAAAGAAAABwAAAAMAAAADAAAACAAAAAcAAABLAAAAQAAAADAAAAAFAAAAIAAAAAEAAAABAAAAEAAAAAAAAAAAAAAAQAEAAKAAAAAAAAAAAAAAAEABAACgAAAAUgAAAHABAAACAAAAFAAAAAkAAAAAAAAAAAAAALwCAAAAAAAAAQICIlMAeQBzAHQAZQBtAAAAAAAAAAAA4gAAAAAAAAAs82oFgPj//wAAAAAAAAAAAAAAAAAAAAAQ82oFgPj//3qXAAAAACgA/jyjd7Q5KAD1cad3lgYYAv7///+M46J38uCid0SP0AswuGsAiI3QC0QzKAAQar12AAAAAAAAAAB4NCgABgAAAGw0KAAGAAAAAAAAAAAAAACcjdALoLCwC5yN0AsAAAAAoLCwC5QzKAB7Yr12e2K9dgAAAAAACAAAAAIAAAAAAACcMygAEGq9dgAAAAAAAAAA0jQoAAcAAADENCgABwAAAAAAAAAAAAAAxDQoANQzKADi6rx2AAAAAAACAAAAACgABwAAAMQ0KAAHAAAATBK+dgAAAAAAAAAAxDQoAAcAAAAAAAAAADQoAIouvHYAAAAAAAIAAMQ0K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kAyPnPC8BF0AvAR2kAAQAAAEDHzgsAAAAAwG3OC8BF0AvAR2kAEHXOCwAAAADAbc4L44VBYwMAAADshUFjAQAAADjhzwtozXJjjmg5YyQzKACAAUd3DlxCd+BbQnckMygAZAEAAHtivXZ7Yr12kJivCwAIAAAAAgAAAAAAAEQzKAAQar12AAAAAAAAAAB4NCgABgAAAGw0KAAGAAAAAAAAAAAAAABsNCgAfDMoAOLqvHYAAAAAAAIAAAAAKAAGAAAAbDQoAAYAAABMEr52AAAAAAAAAABsNCgABgAAAAAAAACoMygAii68dgAAAAAAAgAAbDQo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BtpBID4//8IAFh++/b//wAAAAAAAAAA4BtpBID4/////wAAAADlBwAAAABg2TMO/p1Cd9isZGQ1EgEQ6NJIDgAAAABNFSF5IgCKAUSlKABe9C9kxKUoAAAAAABIBeUHBKcoACSIgBIMpigAUwBlAGcAbwBlACAAVQBJAAAAAAAAAAAAJeQvZOEAAACApSgAmjNOY6iP0AvhAAAAAQAAAH7ZMw4AACgAOjNOYwQAAAAFAAAAAAAAAAAAAAAAAAAAftkzDoynKAAk3y9kWIG9CwQAAABIBeUHAAAAAKXjL2QQAAAAAAAAAFMAZQBnAG8AZQAgAFUASQAAAAqWYKYoAGCmKADhAAAAAAAAAGDZMw4AAAAAAQAAAAAAAAAcpigAVjpDd2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s4x7WMdo6h01VxInBejj4YUkxfVH1XF4krLIpVmijDE=</DigestValue>
    </Reference>
    <Reference Type="http://www.w3.org/2000/09/xmldsig#Object" URI="#idOfficeObject">
      <DigestMethod Algorithm="http://www.w3.org/2001/04/xmlenc#sha256"/>
      <DigestValue>fkAgMuOi30qMh0TBaBzVJgBJAf54Q0hoAKxSwi7CSCs=</DigestValue>
    </Reference>
    <Reference Type="http://uri.etsi.org/01903#SignedProperties" URI="#idSignedProperties">
      <Transforms>
        <Transform Algorithm="http://www.w3.org/TR/2001/REC-xml-c14n-20010315"/>
      </Transforms>
      <DigestMethod Algorithm="http://www.w3.org/2001/04/xmlenc#sha256"/>
      <DigestValue>F0vHTyZQ+mqBbOiDQb0Pwptb9QDIeAn3jeaK89Ghk3g=</DigestValue>
    </Reference>
    <Reference Type="http://www.w3.org/2000/09/xmldsig#Object" URI="#idValidSigLnImg">
      <DigestMethod Algorithm="http://www.w3.org/2001/04/xmlenc#sha256"/>
      <DigestValue>6qsdKI+leQRmZ0wVsRIleLcryJJwxnFcgbgccybHwmc=</DigestValue>
    </Reference>
    <Reference Type="http://www.w3.org/2000/09/xmldsig#Object" URI="#idInvalidSigLnImg">
      <DigestMethod Algorithm="http://www.w3.org/2001/04/xmlenc#sha256"/>
      <DigestValue>/SkVRCHIEy+maQvhULCn/YX7AgMR/X65znkZmSceINI=</DigestValue>
    </Reference>
  </SignedInfo>
  <SignatureValue>sgGKSFGqi1JoeV0ZffD4mWB4U7VbvK3GEuTC8/OvayKXFdkZ7LFciur8bj6DefPO8vH47ZwZ+CXD
uGtDhLzZC3eVedgtSYbYOhJTK0CgiyvdcteCAX8HT6cuse05dtQXCObo9xSSTT7a/wYgSfcYFUbV
C8U19x4iI7z35tnxh/jjcLtvQc4DRkmeHyfCxVobysWwkh74cDPW+D78KIhiBCCYMoMcWUMyc6ui
Ey2dtpn8s+n3mNm3hYUJEgIm3PAY+kAnSNGVus3aeJyFaYxLeUQOJX5Yg3qd3Hl0a39+jXs2Ad+Y
5oHy7fD7zrm+oKI0+bDENSXoG4ItaWiwrgGfGg==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/ViUvW/BpFzef1jsNXWaIkey7pj+/rL/qdkl2jYfUSA=</DigestValue>
      </Reference>
      <Reference URI="/xl/comments1.xml?ContentType=application/vnd.openxmlformats-officedocument.spreadsheetml.comments+xml">
        <DigestMethod Algorithm="http://www.w3.org/2001/04/xmlenc#sha256"/>
        <DigestValue>ZwldW8YWXsFOZxFkJ5mcpckDxcR833738n34pVhY6J8=</DigestValue>
      </Reference>
      <Reference URI="/xl/comments2.xml?ContentType=application/vnd.openxmlformats-officedocument.spreadsheetml.comments+xml">
        <DigestMethod Algorithm="http://www.w3.org/2001/04/xmlenc#sha256"/>
        <DigestValue>/yyt6bcuSaw7Z0yS1kq092k9pe17OvHxI3sB34VMHBw=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pnzQS+sO8jC/txeISG97xyoQNzLyi9eXR/j8e//iS+M=</DigestValue>
      </Reference>
      <Reference URI="/xl/drawings/vmlDrawing1.vml?ContentType=application/vnd.openxmlformats-officedocument.vmlDrawing">
        <DigestMethod Algorithm="http://www.w3.org/2001/04/xmlenc#sha256"/>
        <DigestValue>LcJz8vWq3kRFE984sJ8FU+V6HRkpfik28VjYM7ClQZM=</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UmJ2xULKWNomJJHG0MnVkGlaV1/geIwUmBAodv+S6hM=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pnqXcwZVTvUbWbVyC4l8HaoCHqT6DCkE3vs7iQ9mx+8=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PeayiTBy67Y3OB+FtQil2Ujyff3jq9oZKMAf22GE9oA=</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J24rdPuZOuAvmNVG/MuroKUGv+kEo6fZamCYK73C3Yc=</DigestValue>
      </Reference>
      <Reference URI="/xl/media/image2.emf?ContentType=image/x-emf">
        <DigestMethod Algorithm="http://www.w3.org/2001/04/xmlenc#sha256"/>
        <DigestValue>SIsyqAUr5lEHdrTersES31RIUmn5fHkK5jQeaJQlGmE=</DigestValue>
      </Reference>
      <Reference URI="/xl/media/image3.emf?ContentType=image/x-emf">
        <DigestMethod Algorithm="http://www.w3.org/2001/04/xmlenc#sha256"/>
        <DigestValue>QCJ9XdKPXtfY4FUA0/cIyAODyKM4/uT7rtEPiMEahgQ=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6gba6g77KhJgdYnRTXoGHVa/c3e/nJtY5DgOYvhRceY=</DigestValue>
      </Reference>
      <Reference URI="/xl/styles.xml?ContentType=application/vnd.openxmlformats-officedocument.spreadsheetml.styles+xml">
        <DigestMethod Algorithm="http://www.w3.org/2001/04/xmlenc#sha256"/>
        <DigestValue>TxwnMoYfCsTj34iaeBomR7XBaTJRadlYb2zhYYxpy9E=</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mfzNjPFTGDdiz1olUFnVpM+Ux+Dw2PUdShsc415Pago=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LcCE4L1oyHdUOO+6yw9e7+X/Hiz/MjRxx9xFJg4usXY=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n5PQTgHHlmUHvMKxDgzNVpTNwEffGuRyzPWcoog7REg=</DigestValue>
      </Reference>
      <Reference URI="/xl/worksheets/sheet1.xml?ContentType=application/vnd.openxmlformats-officedocument.spreadsheetml.worksheet+xml">
        <DigestMethod Algorithm="http://www.w3.org/2001/04/xmlenc#sha256"/>
        <DigestValue>NrcHNSkVKH/9Pi3zumns6v4nA9uIgj8OsHwOxc6DV2E=</DigestValue>
      </Reference>
      <Reference URI="/xl/worksheets/sheet2.xml?ContentType=application/vnd.openxmlformats-officedocument.spreadsheetml.worksheet+xml">
        <DigestMethod Algorithm="http://www.w3.org/2001/04/xmlenc#sha256"/>
        <DigestValue>wSXs2B9Kl2yXCIoRRmpCg0LqPv59xl31dbAk6ojmxuk=</DigestValue>
      </Reference>
      <Reference URI="/xl/worksheets/sheet3.xml?ContentType=application/vnd.openxmlformats-officedocument.spreadsheetml.worksheet+xml">
        <DigestMethod Algorithm="http://www.w3.org/2001/04/xmlenc#sha256"/>
        <DigestValue>JW+6EPf/bHJ6okZuICUP3j4YrcFm7KFZhFCBi0Nyi0k=</DigestValue>
      </Reference>
    </Manifest>
    <SignatureProperties>
      <SignatureProperty Id="idSignatureTime" Target="#idPackageSignature">
        <mdssi:SignatureTime xmlns:mdssi="http://schemas.openxmlformats.org/package/2006/digital-signature">
          <mdssi:Format>YYYY-MM-DDThh:mm:ssTZD</mdssi:Format>
          <mdssi:Value>2016-12-30T20:56:24Z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2016-12-30T20:56:24Z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AAKPSBC7hDgQvwU0AAAQAAAIBT9gcAAAAAUByBC7hDgQvwU0AAoCOBCwAAAABQHIELlR7XaQMAAACcHtdpAQAAAMBpZwsIgg1qwFrUadQ1OACAAZR0DlyPdOBbj3TUNTgAZAEAAI1iznSNYs50kK5/CwAIAAAAAgAAAAAAAPQ1OAAias50AAAAAAAAAAAoNzgABgAAABw3OAAGAAAAAAAAAAAAAAAcNzgALDY4AO7qzXQAAAAAAAIAAAAAOAAGAAAAHDc4AAYAAABMEs90AAAAAAAAAAAcNzgABgAAAAAAAABYNjgAlS7NdAAAAAAAAgAAHDc4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NuAoD4//8AAAAAAAAAAAAAAAAAAAAAEDNuAoD4//86lwAAAAA4AP488XZkPDgA9XH1dlUaXwL+////jOPwdvLg8HZMnoALcLhEAJCcgAv0NTgAImrOdAAAAAAAAAAAKDc4AAYAAAAcNzgABgAAAAIAAAAAAAAApJyAC7ifYguknIALAAAAALifYgtENjgAjWLOdI1iznQAAAAAAAgAAAACAAAAAAAATDY4ACJqznQAAAAAAAAAAII3OAAHAAAAdDc4AAcAAAAAAAAAAAAAAHQ3OACENjgA7urNdAAAAAAAAgAAAAA4AAcAAAB0NzgABwAAAEwSz3QAAAAAAAAAAHQ3OAAHAAAAAAAAALA2OACVLs10AAAAAAACAAB0Nz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ZgKg+P//8gEAAAAAAAD8K34GgPj//wgAWH779v//AAAAAAAAAADgK34GgPj/////AAAAADgA2b/XaTHUbiGN124h4uDkaYgt5wdgYHoLbGxVC6EUIY8iAIoBZKc4ADinOABgIYELIA0AhPypOACx4eRpIA0AhAAAAACILecH6MjmB+ioOADQsQ1qbmxVCwAAAADQsQ1qIA0AAGxsVQsBAAAAAAAAAAcAAABsbFULAAAAAAAAAABspzgAZM7WaSAAAAD/////AAAAAAAAAAAVAAAAAAAAAHAAAAABAAAAAQAAACQAAAAkAAAAEAAAAAAAAAAAAOcH6MjmBwGnAQAAAAAAJBUKQCyoOAAsqDgAerHkaQAAAABcqjgAiC3nB4qx5GkkFQpAOJR+C+ynOAAvMJB0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n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xdpkFl3RYiDBrKCwwa///AAAAAEx1floAAATOOABIAo90AAAAADBRQABYzTgAUPNNdQAAAAAAAENoYXJVcHBlclcAAfF2yQWXdETOOAAAAAAAsM04AIABlHQOXI904FuPdLDNOABkAQAAjWLOdI1iznTAwkUAAAgAAAACAAAAAAAA0M04ACJqznQAAAAAAAAAAArPOAAJAAAA+M44AAkAAAAAAAAAAAAAAPjOOAAIzjgA7urNdAAAAAAAAgAAAAA4AAkAAAD4zjgACQAAAEwSz3QAAAAAAAAAAPjOOAAJAAAAAAAAADTOOACVLs10AAAAAAACAAD4zjg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F2mQWXdFiIMGsoLDBr//8AAAAATHV+WgAABM44AEgCj3QAAAAAMFFAAFjNOABQ8011AAAAAAAAQ2hhclVwcGVyVwAB8XbJBZd0RM44AAAAAACwzTgAgAGUdA5cj3TgW490sM04AGQBAACNYs50jWLOdMDCRQAACAAAAAIAAAAAAADQzTgAImrOdAAAAAAAAAAACs84AAkAAAD4zjgACQAAAAAAAAAAAAAA+M44AAjOOADu6s10AAAAAAACAAAAADgACQAAAPjOOAAJAAAATBLPdAAAAAAAAAAA+M44AAkAAAAAAAAANM44AJUuzXQAAAAAAAIAAPjOOAAJAAAAZHYACAAAAAAlAAAADAAAAAEAAAAYAAAADAAAAP8AAAISAAAADAAAAAEAAAAeAAAAGAAAACoAAAAFAAAAhQAAABYAAAAlAAAADAAAAAEAAABUAAAAqAAAACsAAAAFAAAAgwAAABUAAAABAAAAqwoNQnIcDUIrAAAABQAAAA8AAABMAAAAAAAAAAAAAAAAAAAA//////////9sAAAARgBpAHIAbQBhACAAbgBvACAAdgDhAGwAaQBkAGEAOAAGAAAAAwAAAAUAAAALAAAABwAAAAQAAAAHAAAACAAAAAQAAAAGAAAABwAAAAMAAAADAAAACAAAAAcAAABLAAAAQAAAADAAAAAFAAAAIAAAAAEAAAABAAAAEAAAAAAAAAAAAAAAQAEAAKAAAAAAAAAAAAAAAEABAACgAAAAUgAAAHABAAACAAAAFAAAAAkAAAAAAAAAAAAAALwCAAAAAAAAAQICIlMAeQBzAHQAZQBtAAAAAAAAAAAAFwEAAAAAAAAsM24CgPj//wAAAAAAAAAAAAAAAAAAAAAQM24CgPj//zqXAAAAADgA/jzxdmQ8OAD1cfV2VRpfAv7///+M4/B28uDwdkyegAtwuEQAkJyAC/Q1OAAias50AAAAAAAAAAAoNzgABgAAABw3OAAGAAAAAgAAAAAAAACknIALuJ9iC6ScgAsAAAAAuJ9iC0Q2OACNYs50jWLOdAAAAAAACAAAAAIAAAAAAABMNjgAImrOdAAAAAAAAAAAgjc4AAcAAAB0NzgABwAAAAAAAAAAAAAAdDc4AIQ2OADu6s10AAAAAAACAAAAADgABwAAAHQ3OAAHAAAATBLPdAAAAAAAAAAAdDc4AAcAAAAAAAAAsDY4AJUuzXQAAAAAAAIAAHQ3O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AAKPSBC7hDgQvwU0AAAQAAAIBT9gcAAAAAUByBC7hDgQvwU0AAoCOBCwAAAABQHIELlR7XaQMAAACcHtdpAQAAAMBpZwsIgg1qwFrUadQ1OACAAZR0DlyPdOBbj3TUNTgAZAEAAI1iznSNYs50kK5/CwAIAAAAAgAAAAAAAPQ1OAAias50AAAAAAAAAAAoNzgABgAAABw3OAAGAAAAAAAAAAAAAAAcNzgALDY4AO7qzXQAAAAAAAIAAAAAOAAGAAAAHDc4AAYAAABMEs90AAAAAAAAAAAcNzgABgAAAAAAAABYNjgAlS7NdAAAAAAAAgAAHDc4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YCoPj///IBAAAAAAAA/Ct+BoD4//8IAFh++/b//wAAAAAAAAAA4Ct+BoD4/////wAAAADnByAB5Q/+nY90b4k1ag4VAYAAAAAAYGB6C9CoOAB0ESF7IgCKAUmMNWqQpzgAAAAAAIgt5wfQqDgAJIiAEtinOADZizVqUwBlAGcAbwBlACAAVQBJAAAAAAD1izVqqKg4AOEAAABQpzgAS+TlaUhvggvhAAAAAQAAAD4B5Q8AADgA6uPlaQQAAAAFAAAAAAAAAAAAAAAAAAAAPgHlD1ypOAAlizVqqNVlCwQAAACILecHAAAAAEmLNWoAAAAAAABlAGcAbwBlACAAVQBJAAAACsYsqDgALKg4AOEAAADIpzgAAAAAACAB5Q8AAAAAAQAAAAAAAADspzgALzCQdG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Jwc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IBfYJNEiubdd1NGVEsO9JSlZez8=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dvPfTan4iXZbCV0fJl5FTlgS3/Y=</DigestValue>
    </Reference>
    <Reference URI="#idValidSigLnImg" Type="http://www.w3.org/2000/09/xmldsig#Object">
      <DigestMethod Algorithm="http://www.w3.org/2000/09/xmldsig#sha1"/>
      <DigestValue>2dAcHwxcgVVxd4c84CCK+UwhUPU=</DigestValue>
    </Reference>
    <Reference URI="#idInvalidSigLnImg" Type="http://www.w3.org/2000/09/xmldsig#Object">
      <DigestMethod Algorithm="http://www.w3.org/2000/09/xmldsig#sha1"/>
      <DigestValue>AXlpLirseXyEbkNDWwOyDfcw3Bw=</DigestValue>
    </Reference>
  </SignedInfo>
  <SignatureValue>fZMQfTBtVJp1QdSz4ozjaF/j4Syhy6WufdYgCjpTvx6rpdHv4qtRGTeVz/O9oIDcg7aaQxz6Tzlr
FeDMT76QZncq3TgCFuwxVCFJoMlJZeKeZuqPPohCyBnYG/+zpsjqurzGE3V0hf4iHel7jrTu8NS1
9s8zZ9mcVoMbBuKv19yrwmSBAXnbaBsVrIfLP9Z34+3ULL1hsqrq+9P8O0/itNBklgPAd7+VOKe/
v5xbw8SNpZkZFx8cdtXY0j2s+7uDLej0zP6lx6+bUvHVxd2s2a421RREMW+IqYtlATQSHb/NsZuT
7ri1YZe7RoDJIAvjUjU0r5AaVXHn9QzME7BVCA==</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2.xml?ContentType=application/vnd.openxmlformats-officedocument.spreadsheetml.comments+xml">
        <DigestMethod Algorithm="http://www.w3.org/2000/09/xmldsig#sha1"/>
        <DigestValue>HREE5NCwx1SlHucIRKXe85FeN/Y=</DigestValue>
      </Reference>
      <Reference URI="/xl/media/image1.emf?ContentType=image/x-emf">
        <DigestMethod Algorithm="http://www.w3.org/2000/09/xmldsig#sha1"/>
        <DigestValue>aBPE0HdnAO0QiL8/i9hQXfxAzzU=</DigestValue>
      </Reference>
      <Reference URI="/xl/drawings/vmlDrawing1.vml?ContentType=application/vnd.openxmlformats-officedocument.vmlDrawing">
        <DigestMethod Algorithm="http://www.w3.org/2000/09/xmldsig#sha1"/>
        <DigestValue>fXH0IgUmQB9nwX34XrlE/Wf+VFk=</DigestValue>
      </Reference>
      <Reference URI="/xl/styles.xml?ContentType=application/vnd.openxmlformats-officedocument.spreadsheetml.styles+xml">
        <DigestMethod Algorithm="http://www.w3.org/2000/09/xmldsig#sha1"/>
        <DigestValue>zjBzfzdReBn4n7SSOfcueJjgMWE=</DigestValue>
      </Reference>
      <Reference URI="/xl/sharedStrings.xml?ContentType=application/vnd.openxmlformats-officedocument.spreadsheetml.sharedStrings+xml">
        <DigestMethod Algorithm="http://www.w3.org/2000/09/xmldsig#sha1"/>
        <DigestValue>VJF2GeGrAwpqzliri7zenN8DXL0=</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HahV5mh5BH6yDXYg4GS6lDQX524=</DigestValue>
      </Reference>
      <Reference URI="/xl/media/image2.emf?ContentType=image/x-emf">
        <DigestMethod Algorithm="http://www.w3.org/2000/09/xmldsig#sha1"/>
        <DigestValue>60p8uLhjhy6HaIYxggpARknNSrY=</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BXeMFWzTjn08MdroiPQjpMbQXXs=</DigestValue>
      </Reference>
      <Reference URI="/xl/printerSettings/printerSettings3.bin?ContentType=application/vnd.openxmlformats-officedocument.spreadsheetml.printerSettings">
        <DigestMethod Algorithm="http://www.w3.org/2000/09/xmldsig#sha1"/>
        <DigestValue>aDpAWg6l3IyU8iXCdAOvuYk6GGI=</DigestValue>
      </Reference>
      <Reference URI="/xl/printerSettings/printerSettings2.bin?ContentType=application/vnd.openxmlformats-officedocument.spreadsheetml.printerSettings">
        <DigestMethod Algorithm="http://www.w3.org/2000/09/xmldsig#sha1"/>
        <DigestValue>TWZz8c9FKvYTAyHFvldixGBSZMI=</DigestValue>
      </Reference>
      <Reference URI="/xl/comments1.xml?ContentType=application/vnd.openxmlformats-officedocument.spreadsheetml.comments+xml">
        <DigestMethod Algorithm="http://www.w3.org/2000/09/xmldsig#sha1"/>
        <DigestValue>QVJ5ewm69wZddqmLM0o9N/vchRM=</DigestValue>
      </Reference>
      <Reference URI="/xl/printerSettings/printerSettings1.bin?ContentType=application/vnd.openxmlformats-officedocument.spreadsheetml.printerSettings">
        <DigestMethod Algorithm="http://www.w3.org/2000/09/xmldsig#sha1"/>
        <DigestValue>TWZz8c9FKvYTAyHFvldixGBSZMI=</DigestValue>
      </Reference>
      <Reference URI="/xl/externalLinks/externalLink4.xml?ContentType=application/vnd.openxmlformats-officedocument.spreadsheetml.externalLink+xml">
        <DigestMethod Algorithm="http://www.w3.org/2000/09/xmldsig#sha1"/>
        <DigestValue>OFLHfjW/BTCl6hd2cQM3UiFVSWw=</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2.xml?ContentType=application/vnd.openxmlformats-officedocument.spreadsheetml.externalLink+xml">
        <DigestMethod Algorithm="http://www.w3.org/2000/09/xmldsig#sha1"/>
        <DigestValue>6Kbswwfxaqf+OaNc8vPw/BVAC6c=</DigestValue>
      </Reference>
      <Reference URI="/xl/media/image5.png?ContentType=image/png">
        <DigestMethod Algorithm="http://www.w3.org/2000/09/xmldsig#sha1"/>
        <DigestValue>X8ifBPrZdk/1pGH6XtoivWXMYRg=</DigestValue>
      </Reference>
      <Reference URI="/xl/media/image3.emf?ContentType=image/x-emf">
        <DigestMethod Algorithm="http://www.w3.org/2000/09/xmldsig#sha1"/>
        <DigestValue>JDf35CkxyB8/AXTAcrrgdD9EeBU=</DigestValue>
      </Reference>
      <Reference URI="/xl/media/image9.jpeg?ContentType=image/jpeg">
        <DigestMethod Algorithm="http://www.w3.org/2000/09/xmldsig#sha1"/>
        <DigestValue>96rIdr6Mr8nucfc3vBUzEgL/Jak=</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28ZrBZTAC/IiQZQESR43IcEsKBk=</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sheets/sheet2.xml?ContentType=application/vnd.openxmlformats-officedocument.spreadsheetml.worksheet+xml">
        <DigestMethod Algorithm="http://www.w3.org/2000/09/xmldsig#sha1"/>
        <DigestValue>RMb8W3hTkQH1+VTJSU18mJuDNss=</DigestValue>
      </Reference>
      <Reference URI="/xl/workbook.xml?ContentType=application/vnd.openxmlformats-officedocument.spreadsheetml.sheet.main+xml">
        <DigestMethod Algorithm="http://www.w3.org/2000/09/xmldsig#sha1"/>
        <DigestValue>DiFXDog7mVUcrE6vrfKhfaI9lXA=</DigestValue>
      </Reference>
      <Reference URI="/xl/worksheets/sheet1.xml?ContentType=application/vnd.openxmlformats-officedocument.spreadsheetml.worksheet+xml">
        <DigestMethod Algorithm="http://www.w3.org/2000/09/xmldsig#sha1"/>
        <DigestValue>rtAptxoSsrj6bXskE5E3yYi1j2M=</DigestValue>
      </Reference>
      <Reference URI="/xl/media/image4.jpeg?ContentType=image/jpeg">
        <DigestMethod Algorithm="http://www.w3.org/2000/09/xmldsig#sha1"/>
        <DigestValue>KNwJdxHNkLzlEenz5dM/rDpc/uQ=</DigestValue>
      </Reference>
      <Reference URI="/xl/worksheets/sheet3.xml?ContentType=application/vnd.openxmlformats-officedocument.spreadsheetml.worksheet+xml">
        <DigestMethod Algorithm="http://www.w3.org/2000/09/xmldsig#sha1"/>
        <DigestValue>39xvFT/Gki51RLTFXG+M7gByhqU=</DigestValue>
      </Reference>
      <Reference URI="/xl/drawings/drawing2.xml?ContentType=application/vnd.openxmlformats-officedocument.drawing+xml">
        <DigestMethod Algorithm="http://www.w3.org/2000/09/xmldsig#sha1"/>
        <DigestValue>pF9KAtKOlA/6CEszUdWeidQQGDo=</DigestValue>
      </Reference>
      <Reference URI="/xl/drawings/vmlDrawing3.vml?ContentType=application/vnd.openxmlformats-officedocument.vmlDrawing">
        <DigestMethod Algorithm="http://www.w3.org/2000/09/xmldsig#sha1"/>
        <DigestValue>DRZ0RcPRlHbGu4yoItw7GNsQWK8=</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H0/8eRHrdNPUVTPZzY58U/0i+m0=</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5+ax2sYGRgML3FtK8IhxbSXH/UA=</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6PaIZBXfDsdx0rMd8L/1TATgxyI=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O4TcuPiO/FD1sm2tkLmfNX37Vng=</DigestValue>
      </Reference>
    </Manifest>
    <SignatureProperties>
      <SignatureProperty Id="idSignatureTime" Target="#idPackageSignature">
        <mdssi:SignatureTime>
          <mdssi:Format>YYYY-MM-DDThh:mm:ssTZD</mdssi:Format>
          <mdssi:Value>2016-12-30T20:58:37Z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2016-12-30T20:58:37Z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H2Z0UjMAXTUbZgjCA2YBAAAAtCPwZcC8EWZgLsIICMIDZgEAAAC0I/Bl5CPwZWAkwghgJMIIAgAAAAAAAABYAAAAAQAAAKBSMwApXpR1AABYAA5clHXgW5R1yFIzAGQBAAAAAAAAAAAAAIFivnWBYr51uDo0AAAIAAAAAgAAAAAAAPBSMwAWar51AAAAAAAAAAAgVDMABgAAABRUMwAGAAAAAAAAAAAAAAAUVDMAKFMzAOLqvXUAAAAAAAIAAAAAMwAGAAAAFFQzAAYAAABMEr91AAAAAAAAAAAUVDMABgAAAODBggBUUzMAii69dQAAAAAAAgAAFFQzAAYAAABkdgAIAAAAACUAAAAMAAAAAQAAABgAAAAMAAAAAAAAAhIAAAAMAAAAAQAAABYAAAAMAAAACAAAAFQAAABUAAAACgAAACcAAAAeAAAASgAAAAEAAACrCg1CAAANQgoAAABLAAAAAQAAAEwAAAAEAAAACQAAACcAAAAgAAAASwAAAFAAAABYALywFQAAABYAAAAMAAAAA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QGg+P//8gEAAAAAAAD8KwQEgPj//wgAWH779v//AAAAAAAAAADgKwQEgPj/////AAAAAAB3AAAAALlyKXZhISp2rAghAIICAAC4M7sLAAAAALERIRoiAIoBAAAAAAAAAACCAgAArAghAPSiMwAj4P92rAghAAAAAAAQozMAxZYpdmDsogAAAAAATPRzcQIAAAAAAAAAAAAAAFD/4QFsozMA/rMxc6wIIQCCAgAAAgAAAAAAAAAGAAAAgAGZdQAAAACwDaoHgAGZdZ8QEwBUEQrhbKMzADaBlHWwDaoHAAAAAIABmXVsozMAVYGUdYABmXUAAAHSIAjFCJSjMwCTgJR1AQAAAHyjMwAQAAAAAwEAACAIxQiQEwHSIAjFCAAAAAABAAAAwKMzAMCjMwAvMJV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LC3MwDMHR1mAPE0ABcAAAQBAAAAAAQAACy4MwBRHh1mJqVlhjq5MwAABAAAAQIAAAAAAACEtzMAwMYzAMDGMwDgtzMAgAGZdQ5clHXgW5R14LczAGQBAAAAAAAAAAAAAIFivnWBYr51WDk0AAAIAAAAAgAAAAAAAAi4MwAWar51AAAAAAAAAAA6uTMABwAAACy5MwAHAAAAAAAAAAAAAAAsuTMAQLgzAOLqvXUAAAAAAAIAAAAAMwAHAAAALLkzAAcAAABMEr91AAAAAAAAAAAsuTMABwAAAODBggBsuDMAii69dQAAAAAAAgAALLkz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sLczAMwdHWYA8TQAFwAABAEAAAAABAAALLgzAFEeHWYmpWWGOrkzAAAEAAABAgAAAAAAAIS3MwDAxjMAwMYzAOC3MwCAAZl1DlyUdeBblHXgtzMAZAEAAAAAAAAAAAAAgWK+dYFivnVYOTQAAAgAAAACAAAAAAAACLgzABZqvnUAAAAAAAAAADq5MwAHAAAALLkzAAcAAAAAAAAAAAAAACy5MwBAuDMA4uq9dQAAAAAAAgAAAAAzAAcAAAAsuTMABwAAAEwSv3UAAAAAAAAAACy5MwAHAAAA4MGCAGy4MwCKLr11AAAAAAACAAAsuTM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EEBoPj///IBAAAAAAAA/CsEBID4//8IAFh++/b//wAAAAAAAAAA4CsEBID4/////wAAAACZdQ5clHXgW5R1bLozAGQBAAAAAAAAAAAAAIFivnWBYr51U3ocZgAAAACAFhoAvEI0AABSOABTehxmAAAAAIAVGgDgwYIAABJUA5C6MwA1eRxmMB9bAPwBAADMujMA1XgcZvwBAAAAAAAAgWK+dYFivnX8AQAAAAgAAAACAAAAAAAA5LozABZqvnUAAAAAAAAAABa8MwAHAAAACLwzAAcAAAAAAAAAAAAAAAi8MwAcuzMA4uq9dQAAAAAAAgAAAAAzAAcAAAAIvDMABwAAAEwSv3UAAAAAAAAAAAi8MwAHAAAA4MGCAEi7MwCKLr11AAAAAAACAAAIvD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B9mdFIzAF01G2YIwgNmAQAAALQj8GXAvBFmYC7CCAjCA2YBAAAAtCPwZeQj8GVgJMIIYCTCCAIAAAAAAAAAWAAAAAEAAACgUjMAKV6UdQAAWAAOXJR14FuUdchSMwBkAQAAAAAAAAAAAACBYr51gWK+dbg6NAAACAAAAAIAAAAAAADwUjMAFmq+dQAAAAAAAAAAIFQzAAYAAAAUVDMABgAAAAAAAAAAAAAAFFQzAChTMwDi6r11AAAAAAACAAAAADMABgAAABRUMwAGAAAATBK/dQAAAAAAAAAAFFQzAAYAAADgwYIAVFMzAIouvXUAAAAAAAIAABRUMwAGAAAAZHYACAAAAAAlAAAADAAAAAMAAAAYAAAADAAAAAAAAAISAAAADAAAAAEAAAAWAAAADAAAAAgAAABUAAAAVAAAAAoAAAAnAAAAHgAAAEoAAAABAAAAqwoNQgAADUIKAAAASwAAAAEAAABMAAAABAAAAAkAAAAnAAAAIAAAAEsAAABQAAAAWAAH8x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BAaD4///yAQAAAAAAAPwrBASA+P//CABYfvv2//8AAAAAAAAAAOArBASA+P////8AAAAAAAAAAAAAAAAAAAAAAAAAAAAAAAAAALgzuwtjZqJ04REhpiIAigHsR8MC5KIzAFhponQAAAAAAAAAAJijMwDWhqF0BgAAAAAAAAD3FAHOAAAAAECDtgIBAAAAQIO2AgAAAAAGAAAAgAGZdUCDtgJAZmUAgAGZdY8QEwCqEArHAAAzADaBlHVAZmUAQIO2AoABmXVMozMAVYGUdYABmXX3FAHO9xQBznSjMwCTgJR1AQAAAFyjMwD+nZR1MTkwZgAAAc4AAAAAAAAAAHSlMwAAAAAAlKMzAIs4MGYQpDMAAAAAAADEPwN0pTMAAAAAAFikMwAjODBmwKMzAC8wlX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2016-12-27T14:23:26Z</cp:lastPrinted>
  <dcterms:created xsi:type="dcterms:W3CDTF">2016-11-30T18:58:44Z</dcterms:created>
  <dcterms:modified xsi:type="dcterms:W3CDTF">2016-12-30T20:40:04Z</dcterms:modified>
</cp:coreProperties>
</file>