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2.xml" ContentType="application/vnd.openxmlformats-package.digital-signature-xmlsignature+xml"/>
  <Override PartName="/_xmlsignatures/sig1.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1.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MPC 6\DFZ-2016- 4886 PLANTA PACIFICO\"/>
    </mc:Choice>
  </mc:AlternateContent>
  <bookViews>
    <workbookView xWindow="0" yWindow="0" windowWidth="20736" windowHeight="9408"/>
  </bookViews>
  <sheets>
    <sheet name="Datos" sheetId="8" r:id="rId1"/>
    <sheet name="Anternativa" sheetId="11" r:id="rId2"/>
    <sheet name="ALT. 8"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10'!$B$1:$H$248</definedName>
    <definedName name="_xlnm.Print_Area" localSheetId="2">'ALT. 8'!$B$1:$I$55</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 localSheetId="2">#REF!</definedName>
    <definedName name="N°">#REF!</definedName>
    <definedName name="PARAMETRO">[1]NOMBRES!$O$2:$O$5</definedName>
    <definedName name="SECCION">[1]NOMBRES!$K$2:$K$4</definedName>
    <definedName name="TICKET">[1]NOMBRES!$Q$2:$Q$3</definedName>
    <definedName name="TIPO_FUENTE" localSheetId="3">[1]NOMBRES!$B$2:$B$7</definedName>
    <definedName name="TIPO_FUENTE" localSheetId="2">#REF!</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3" l="1"/>
  <c r="F25" i="13"/>
  <c r="G25" i="13"/>
  <c r="H25" i="13"/>
  <c r="E26" i="13"/>
  <c r="F26" i="13"/>
  <c r="G26" i="13"/>
  <c r="H26" i="13"/>
  <c r="C155" i="13"/>
  <c r="H159" i="13" s="1"/>
  <c r="E160" i="13"/>
  <c r="F160" i="13"/>
  <c r="G160" i="13"/>
  <c r="H160" i="13"/>
  <c r="E181" i="13"/>
  <c r="F181" i="13"/>
  <c r="G181" i="13"/>
  <c r="H181" i="13"/>
  <c r="E182" i="13"/>
  <c r="F182" i="13"/>
  <c r="G182" i="13"/>
  <c r="H182" i="13"/>
  <c r="E203" i="13"/>
  <c r="F203" i="13"/>
  <c r="G203" i="13"/>
  <c r="H203" i="13"/>
  <c r="E204" i="13"/>
  <c r="F204" i="13"/>
  <c r="G204" i="13"/>
  <c r="H204" i="13"/>
  <c r="C221" i="13"/>
  <c r="G225" i="13" s="1"/>
  <c r="E226" i="13"/>
  <c r="F226" i="13"/>
  <c r="G226" i="13"/>
  <c r="H226" i="13"/>
  <c r="C243" i="13"/>
  <c r="G247" i="13" s="1"/>
  <c r="E248" i="13"/>
  <c r="F248" i="13"/>
  <c r="G248" i="13"/>
  <c r="H248" i="13"/>
  <c r="C10" i="12"/>
  <c r="E225" i="13" l="1"/>
  <c r="H225" i="13"/>
  <c r="E159" i="13"/>
  <c r="F225" i="13"/>
  <c r="F159" i="13"/>
  <c r="H247" i="13"/>
  <c r="F247" i="13"/>
  <c r="E247" i="13"/>
  <c r="E72" i="8"/>
  <c r="E68" i="8"/>
  <c r="C3" i="11" l="1"/>
</calcChain>
</file>

<file path=xl/comments1.xml><?xml version="1.0" encoding="utf-8"?>
<comments xmlns="http://schemas.openxmlformats.org/spreadsheetml/2006/main">
  <authors>
    <author>Autor</author>
  </authors>
  <commentList>
    <comment ref="E57" authorId="0" shapeId="0">
      <text>
        <r>
          <rPr>
            <b/>
            <sz val="9"/>
            <color indexed="81"/>
            <rFont val="Tahoma"/>
            <family val="2"/>
          </rPr>
          <t>Autor:</t>
        </r>
        <r>
          <rPr>
            <sz val="9"/>
            <color indexed="81"/>
            <rFont val="Tahoma"/>
            <family val="2"/>
          </rPr>
          <t xml:space="preserve">
Encargado establecimiento
</t>
        </r>
      </text>
    </comment>
    <comment ref="E67" authorId="0" shapeId="0">
      <text>
        <r>
          <rPr>
            <b/>
            <sz val="9"/>
            <color indexed="81"/>
            <rFont val="Tahoma"/>
            <family val="2"/>
          </rPr>
          <t>Autor:</t>
        </r>
        <r>
          <rPr>
            <sz val="9"/>
            <color indexed="81"/>
            <rFont val="Tahoma"/>
            <family val="2"/>
          </rPr>
          <t xml:space="preserve">
Encargado establecimiento
</t>
        </r>
      </text>
    </comment>
    <comment ref="E101" authorId="0" shapeId="0">
      <text>
        <r>
          <rPr>
            <b/>
            <sz val="9"/>
            <color indexed="81"/>
            <rFont val="Tahoma"/>
            <family val="2"/>
          </rPr>
          <t>Autor:</t>
        </r>
        <r>
          <rPr>
            <sz val="9"/>
            <color indexed="81"/>
            <rFont val="Tahoma"/>
            <family val="2"/>
          </rPr>
          <t xml:space="preserve">
kg/h
</t>
        </r>
      </text>
    </comment>
    <comment ref="E140" authorId="0" shapeId="0">
      <text>
        <r>
          <rPr>
            <b/>
            <sz val="9"/>
            <color indexed="81"/>
            <rFont val="Tahoma"/>
            <family val="2"/>
          </rPr>
          <t>Autor:</t>
        </r>
        <r>
          <rPr>
            <sz val="9"/>
            <color indexed="81"/>
            <rFont val="Tahoma"/>
            <family val="2"/>
          </rPr>
          <t xml:space="preserve">
titular indica petroleo N° 6 como combustible secundario. informe técnico individual indica combustible alternativo como : 240m3/h</t>
        </r>
      </text>
    </comment>
    <comment ref="E144" authorId="0" shapeId="0">
      <text>
        <r>
          <rPr>
            <b/>
            <sz val="9"/>
            <color indexed="81"/>
            <rFont val="Tahoma"/>
            <family val="2"/>
          </rPr>
          <t>Autor:</t>
        </r>
        <r>
          <rPr>
            <sz val="9"/>
            <color indexed="81"/>
            <rFont val="Tahoma"/>
            <family val="2"/>
          </rPr>
          <t xml:space="preserve">
kg/hr</t>
        </r>
      </text>
    </comment>
    <comment ref="E186" authorId="0" shapeId="0">
      <text>
        <r>
          <rPr>
            <b/>
            <sz val="9"/>
            <color indexed="81"/>
            <rFont val="Tahoma"/>
            <family val="2"/>
          </rPr>
          <t>Autor:</t>
        </r>
        <r>
          <rPr>
            <sz val="9"/>
            <color indexed="81"/>
            <rFont val="Tahoma"/>
            <family val="2"/>
          </rPr>
          <t xml:space="preserve">
titular indica metanol como combustible principal y propano como secundario, informe tecnico individual indica combustible principal: propano metanol y ninguno como secundario</t>
        </r>
      </text>
    </comment>
    <comment ref="E191" authorId="0" shapeId="0">
      <text>
        <r>
          <rPr>
            <b/>
            <sz val="9"/>
            <color indexed="81"/>
            <rFont val="Tahoma"/>
            <family val="2"/>
          </rPr>
          <t>Autor:</t>
        </r>
        <r>
          <rPr>
            <sz val="9"/>
            <color indexed="81"/>
            <rFont val="Tahoma"/>
            <family val="2"/>
          </rPr>
          <t xml:space="preserve">
kg/h
</t>
        </r>
      </text>
    </comment>
    <comment ref="E240" authorId="0" shapeId="0">
      <text>
        <r>
          <rPr>
            <b/>
            <sz val="9"/>
            <color indexed="81"/>
            <rFont val="Tahoma"/>
            <family val="2"/>
          </rPr>
          <t>Autor:</t>
        </r>
        <r>
          <rPr>
            <sz val="9"/>
            <color indexed="81"/>
            <rFont val="Tahoma"/>
            <family val="2"/>
          </rPr>
          <t xml:space="preserve">
kg/h
</t>
        </r>
      </text>
    </comment>
    <comment ref="E287" authorId="0" shapeId="0">
      <text>
        <r>
          <rPr>
            <b/>
            <sz val="9"/>
            <color indexed="81"/>
            <rFont val="Tahoma"/>
            <family val="2"/>
          </rPr>
          <t>Autor:</t>
        </r>
        <r>
          <rPr>
            <sz val="9"/>
            <color indexed="81"/>
            <rFont val="Tahoma"/>
            <family val="2"/>
          </rPr>
          <t xml:space="preserve">
kg/h
</t>
        </r>
      </text>
    </comment>
  </commentList>
</comments>
</file>

<file path=xl/comments2.xml><?xml version="1.0" encoding="utf-8"?>
<comments xmlns="http://schemas.openxmlformats.org/spreadsheetml/2006/main">
  <authors>
    <author>Autor</author>
  </authors>
  <commentList>
    <comment ref="H15" authorId="0" shapeId="0">
      <text>
        <r>
          <rPr>
            <b/>
            <sz val="9"/>
            <color indexed="81"/>
            <rFont val="Tahoma"/>
            <family val="2"/>
          </rPr>
          <t>Autor:</t>
        </r>
        <r>
          <rPr>
            <sz val="9"/>
            <color indexed="81"/>
            <rFont val="Tahoma"/>
            <family val="2"/>
          </rPr>
          <t xml:space="preserve">
EXENTO DE PAGO</t>
        </r>
      </text>
    </comment>
    <comment ref="F17" authorId="0" shapeId="0">
      <text>
        <r>
          <rPr>
            <b/>
            <sz val="9"/>
            <color indexed="81"/>
            <rFont val="Tahoma"/>
            <family val="2"/>
          </rPr>
          <t>Autor:</t>
        </r>
        <r>
          <rPr>
            <sz val="9"/>
            <color indexed="81"/>
            <rFont val="Tahoma"/>
            <family val="2"/>
          </rPr>
          <t xml:space="preserve">
400.000 kg/h</t>
        </r>
      </text>
    </comment>
    <comment ref="F42" authorId="0" shapeId="0">
      <text>
        <r>
          <rPr>
            <b/>
            <sz val="9"/>
            <color indexed="81"/>
            <rFont val="Tahoma"/>
            <family val="2"/>
          </rPr>
          <t xml:space="preserve">Rodrigo Velarde: 9450 kg/h
</t>
        </r>
      </text>
    </comment>
  </commentList>
</comments>
</file>

<file path=xl/comments3.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8" authorId="0" shapeId="0">
      <text>
        <r>
          <rPr>
            <sz val="9"/>
            <color indexed="81"/>
            <rFont val="Tahoma"/>
            <family val="2"/>
          </rPr>
          <t>Indicar como identificará el combustible que esta utilizando en un determinado periodo, por la fuente.</t>
        </r>
      </text>
    </comment>
    <comment ref="C190" authorId="0" shapeId="0">
      <text>
        <r>
          <rPr>
            <sz val="9"/>
            <color indexed="81"/>
            <rFont val="Tahoma"/>
            <family val="2"/>
          </rPr>
          <t>Indicar como identificará el combustible que esta utilizando en un determinado periodo, por la fuente.</t>
        </r>
      </text>
    </comment>
    <comment ref="C212" authorId="0" shapeId="0">
      <text>
        <r>
          <rPr>
            <sz val="9"/>
            <color indexed="81"/>
            <rFont val="Tahoma"/>
            <family val="2"/>
          </rPr>
          <t>Indicar como identificará el combustible que esta utilizando en un determinado periodo, por la fuente.</t>
        </r>
      </text>
    </comment>
    <comment ref="C219" authorId="0" shapeId="0">
      <text>
        <r>
          <rPr>
            <b/>
            <sz val="9"/>
            <color indexed="81"/>
            <rFont val="Tahoma"/>
            <charset val="1"/>
          </rPr>
          <t>Autor:</t>
        </r>
        <r>
          <rPr>
            <sz val="9"/>
            <color indexed="81"/>
            <rFont val="Tahoma"/>
            <charset val="1"/>
          </rPr>
          <t xml:space="preserve">
no utiliza combustible secundario según informe tecnico e informe de titular, tabla 7 de pagina 6 muestra que utilizará coriolis para medir combustible secundario</t>
        </r>
      </text>
    </comment>
    <comment ref="C234" authorId="0" shapeId="0">
      <text>
        <r>
          <rPr>
            <sz val="9"/>
            <color indexed="81"/>
            <rFont val="Tahoma"/>
            <family val="2"/>
          </rPr>
          <t>Indicar como identificará el combustible que esta utilizando en un determinado periodo, por la fuente.</t>
        </r>
      </text>
    </comment>
    <comment ref="C241" authorId="0" shapeId="0">
      <text>
        <r>
          <rPr>
            <b/>
            <sz val="9"/>
            <color indexed="81"/>
            <rFont val="Tahoma"/>
            <charset val="1"/>
          </rPr>
          <t>Autor:
no utiliza combustible secundario según informe tecnico e informe de titular, tabla 7 de pagina 6 muestra que utilizará coriolis para medir combustible secundario</t>
        </r>
      </text>
    </comment>
  </commentList>
</comments>
</file>

<file path=xl/sharedStrings.xml><?xml version="1.0" encoding="utf-8"?>
<sst xmlns="http://schemas.openxmlformats.org/spreadsheetml/2006/main" count="578" uniqueCount="196">
  <si>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</si>
  <si>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</si>
  <si>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</si>
  <si>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</si>
  <si>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</si>
  <si>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</si>
  <si>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</si>
  <si>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</si>
  <si>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</si>
  <si>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</si>
  <si>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</si>
  <si>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</si>
  <si>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</si>
  <si>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</si>
  <si>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</si>
  <si>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</si>
  <si>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</si>
  <si>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</si>
  <si>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</si>
  <si>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</si>
  <si>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</si>
  <si>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</si>
  <si>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</si>
  <si>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</si>
  <si>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</si>
  <si>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</si>
  <si>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</si>
  <si>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</si>
  <si>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</si>
  <si>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</si>
  <si>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</si>
  <si>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</si>
  <si>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</si>
  <si>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</si>
  <si>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</si>
  <si>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</si>
  <si>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</si>
  <si>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</si>
  <si>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</si>
  <si>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</si>
  <si>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</si>
  <si>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</si>
  <si>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</si>
  <si>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</si>
  <si>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</si>
  <si>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</si>
  <si>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</si>
  <si>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</si>
  <si>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</si>
  <si>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</si>
  <si>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</si>
  <si>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</si>
  <si>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</si>
  <si>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</si>
  <si>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96.532.330-9</t>
  </si>
  <si>
    <t>CMPC CELULOSA S.A.</t>
  </si>
  <si>
    <t>Agustinas #1357</t>
  </si>
  <si>
    <t>Gustavo Vera González</t>
  </si>
  <si>
    <t>CMPC CELULOSA S.A PLANTA PACÍFICO</t>
  </si>
  <si>
    <t>Av. Jorge Alessandri 001 - Mininco</t>
  </si>
  <si>
    <t>Collipulli</t>
  </si>
  <si>
    <t>N 5814189.0 - E 721846.0</t>
  </si>
  <si>
    <t>N° 1</t>
  </si>
  <si>
    <t>Caldera</t>
  </si>
  <si>
    <t>Caldera recuperadora</t>
  </si>
  <si>
    <t>IN000336-4</t>
  </si>
  <si>
    <t>A. AHLSTROM DE FINLANDIA</t>
  </si>
  <si>
    <t>RECUPERACIÓN QUIMICA</t>
  </si>
  <si>
    <t>n/i</t>
  </si>
  <si>
    <t>Licor Negro 75% / 80%sólidos</t>
  </si>
  <si>
    <t>Petroleo N° 6 diesel - propano para partida</t>
  </si>
  <si>
    <t>n/a</t>
  </si>
  <si>
    <t>SI</t>
  </si>
  <si>
    <t>PRECIPITADOR ELECTROSTÁTICO N° 1</t>
  </si>
  <si>
    <t>FLS MILJO A/S</t>
  </si>
  <si>
    <t>N° 5</t>
  </si>
  <si>
    <t>N° 4</t>
  </si>
  <si>
    <t>N° 3</t>
  </si>
  <si>
    <t>N° 2</t>
  </si>
  <si>
    <t>Caldera de Biomasa</t>
  </si>
  <si>
    <t>GE000015-2</t>
  </si>
  <si>
    <t>KVA ERNER POWER OY</t>
  </si>
  <si>
    <t>TUBOS DE AGUA + TUBOS DE HUMOS, VERTICAL</t>
  </si>
  <si>
    <t>Biomasa forestal</t>
  </si>
  <si>
    <t>Petroleo N° 6</t>
  </si>
  <si>
    <t>PRECIPITADOR ELECTROSTÁTICO</t>
  </si>
  <si>
    <t>HYBEX DE KVAERNER</t>
  </si>
  <si>
    <t>Incinerador Dedicado</t>
  </si>
  <si>
    <t>PC001041-8</t>
  </si>
  <si>
    <t>SUPERIOR BOILER WORKS. INC</t>
  </si>
  <si>
    <t>IGNEO NTUBULAR</t>
  </si>
  <si>
    <t>Metanol</t>
  </si>
  <si>
    <t>Propano</t>
  </si>
  <si>
    <t>A.H LUNDBERG</t>
  </si>
  <si>
    <t>Caldera Auxiliar N° 1</t>
  </si>
  <si>
    <t>IN000334-8</t>
  </si>
  <si>
    <t>INDUSTRIA NACIONAL DE CALDERAS H. BRIONES LTDA</t>
  </si>
  <si>
    <t>ACUOTUBULAR</t>
  </si>
  <si>
    <t xml:space="preserve">Petroleo N° 6 </t>
  </si>
  <si>
    <t>Caldera Auxiliar N° 2</t>
  </si>
  <si>
    <t>IN000335-6</t>
  </si>
  <si>
    <t>N/A</t>
  </si>
  <si>
    <t>Potencia</t>
  </si>
  <si>
    <t>Placa orificio</t>
  </si>
  <si>
    <t>Producción de Vapor</t>
  </si>
  <si>
    <t>Coriolis / placa orifcio</t>
  </si>
  <si>
    <t>Registro Consumo Combustible</t>
  </si>
  <si>
    <t>RESPALDO ESTADO DE FUNCIONAMIENTO O ACTIVIDAD</t>
  </si>
  <si>
    <t>N° de Serie</t>
  </si>
  <si>
    <t>Modelo</t>
  </si>
  <si>
    <t>Marca</t>
  </si>
  <si>
    <t>Horómetro virtual DCS</t>
  </si>
  <si>
    <t>Tipo Horómetro</t>
  </si>
  <si>
    <t>ACREDITACIÓN NIVEL DE ACTIVIDAD (HORÓMETRO)</t>
  </si>
  <si>
    <t>Común</t>
  </si>
  <si>
    <t>x</t>
  </si>
  <si>
    <t>Individual</t>
  </si>
  <si>
    <t>CONFIGURACIÓN DUCTO EVACUACIÓN DE GASES</t>
  </si>
  <si>
    <t>Frecuencia</t>
  </si>
  <si>
    <t>Cantidad</t>
  </si>
  <si>
    <t>ICA (N° RCA/AÑO, NE, OTRO)</t>
  </si>
  <si>
    <t>MUESTREOS Y/O MEDICIONES EXIGIDOS POR ALGÚN ICA</t>
  </si>
  <si>
    <t>Turbina (Diseño)</t>
  </si>
  <si>
    <t>CRPC</t>
  </si>
  <si>
    <t>Calderas</t>
  </si>
  <si>
    <t>ACREDITACIÓN CAPACIDAD MAXIMA DE FUNCIONAMIENTO</t>
  </si>
  <si>
    <t>N° Medición(es)</t>
  </si>
  <si>
    <t>N° Muestreo(s)</t>
  </si>
  <si>
    <t>N° DE MUESTREOS Y/O MEDICIONES ESTIMADAS, A REALIZAR</t>
  </si>
  <si>
    <t>≥ 5840 hrs.</t>
  </si>
  <si>
    <t>2920 hrs. ˂ F ˂ 5840 hrs.</t>
  </si>
  <si>
    <t>≤ 2920 hrs.</t>
  </si>
  <si>
    <t>FUNCIONAMIENTO ANUAL ESTIMADO</t>
  </si>
  <si>
    <t>INCINERADOR DEDICADO</t>
  </si>
  <si>
    <t>En caso de ser ducto comun, método para efectuar mediciones.</t>
  </si>
  <si>
    <t>Tubo Magnético / Coriolis</t>
  </si>
  <si>
    <t>EP</t>
  </si>
  <si>
    <t>ANEXO N° 2: ALTERNATIVA N° 8</t>
  </si>
  <si>
    <t>% DE EFICIENCIA DS 138, ADJUNTAR RESPALDO DE LA EXISTENCIA DEL SIST. DE CONTROL</t>
  </si>
  <si>
    <t>FACTOR D.S. 138, CON SU UNIDAD DE MEDIDA</t>
  </si>
  <si>
    <t>EQUIPO DE ABATIMIENTO</t>
  </si>
  <si>
    <t>CLASIFICACIÓN CCF DE LA FUENTE</t>
  </si>
  <si>
    <t>DCS / PI</t>
  </si>
  <si>
    <t>SISTEMA DE REGISTRO, ALMACENAMIENTO Y MANEJO DE DATOS</t>
  </si>
  <si>
    <t>Registros de compra (vouches SAP en caso de consumo interno / coriolis para medición de consumo primario y secundario, placa orificio medición de generación de vapor</t>
  </si>
  <si>
    <t>RESPALDO DE CUANTIFICACIÓN DE COMBUSTIBLE</t>
  </si>
  <si>
    <t>Frecuencia de mantenimiento</t>
  </si>
  <si>
    <t>N° de serie</t>
  </si>
  <si>
    <t>Tipo (orificio, boquilla, venturi, etc.)</t>
  </si>
  <si>
    <t>Certificado de origen</t>
  </si>
  <si>
    <t>FLUJOMETRO COMBUSTIBLE</t>
  </si>
  <si>
    <t xml:space="preserve">No aplica, solo utiliza Petroleo N° 6 </t>
  </si>
  <si>
    <t>FORMA DE IDENTIFICAR EL COMBUSTIBLE CON EL QUE ESTÉ EN FUNC. LA FUENTE</t>
  </si>
  <si>
    <t>Cubicaciones y balances (nivel de estanques y stock)</t>
  </si>
  <si>
    <t>TIPO DE CUANTIFICACIÓN DEL NIVEL DE ACTIVIDAD DE LA FUENTE (EJ CONSUMO DE COMB, PRODUCCIÓN, ETC.)</t>
  </si>
  <si>
    <t>Caldera Auxiliar N° 2 - Petróleo 6</t>
  </si>
  <si>
    <t>Caldera Auxiliar N° 1 - Petróleo 6</t>
  </si>
  <si>
    <t>TORRE DE ABSORCION</t>
  </si>
  <si>
    <t>Registros de compra (vouches SAP en caso de consumo interno, placa orificio para medición de combustible secundario y vapor</t>
  </si>
  <si>
    <t>Horómetro virtual</t>
  </si>
  <si>
    <t>Incinerador dedicado - Propano</t>
  </si>
  <si>
    <t>PRECIPITADOR ELECTROESTATICO</t>
  </si>
  <si>
    <t>Registros de compra (vouches SAP en caso de consumo interno), coriolis para combustible y tobera para vapor</t>
  </si>
  <si>
    <t>Caldera Biomasa - Petróleo 6</t>
  </si>
  <si>
    <t>Registros de compra (vouches SAP en caso de consumo interno), pesometro para combustible y tobera para vapor</t>
  </si>
  <si>
    <t>Caldera Biomasa - PDM/Biomasa</t>
  </si>
  <si>
    <t>TORRE DE ABSORCION CARBON</t>
  </si>
  <si>
    <t>TORRE DE ABSORCION AGUA</t>
  </si>
  <si>
    <t>RECIRCULACION DE GASES</t>
  </si>
  <si>
    <t>QUEMADOR CON CONTROL DE AIRE</t>
  </si>
  <si>
    <t>PLANTA DE ACIDO</t>
  </si>
  <si>
    <t>MULTICICLON</t>
  </si>
  <si>
    <t>LAVADOR VENTURI</t>
  </si>
  <si>
    <t>LAVADOR SIMPLE (SCRUBBER)</t>
  </si>
  <si>
    <t>INYECCION DE VAPOR O AGUA</t>
  </si>
  <si>
    <t>INYECCION DE AMONIACO</t>
  </si>
  <si>
    <t>INCINERADOR</t>
  </si>
  <si>
    <t>FILTRO DE MANGAS</t>
  </si>
  <si>
    <t>FILTRO DE CARTUCHO</t>
  </si>
  <si>
    <t>DEMISTER</t>
  </si>
  <si>
    <t>DECANTADOR SECO</t>
  </si>
  <si>
    <t>DECANTADOR HUMEDO</t>
  </si>
  <si>
    <t>CONDENSADOR</t>
  </si>
  <si>
    <t>CIRCULACIÓN DE LECHO FLUIDIZADO</t>
  </si>
  <si>
    <t>CICLON SECO</t>
  </si>
  <si>
    <t>CICLON HUMEDO</t>
  </si>
  <si>
    <t>CATALIZADOR (OXIDACION CATALITICA)</t>
  </si>
  <si>
    <t>Registros de compra (vouches SAP en caso de consumo interno, coriolis para combustible y placa orifico para vapor</t>
  </si>
  <si>
    <t>Caldera recuperadora - Petróleo 6</t>
  </si>
  <si>
    <t>ANEXO N° 3: ALTERNATIVA N° 10</t>
  </si>
  <si>
    <t>Instrumento</t>
  </si>
  <si>
    <t>N°</t>
  </si>
  <si>
    <t>Año</t>
  </si>
  <si>
    <t>Región (RCA)</t>
  </si>
  <si>
    <t>RCA</t>
  </si>
  <si>
    <t>Expediente: DFZ-2016-4886-IX-LEY-EI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</si>
</sst>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quot;pta&quot;_-;\-* #,##0.00\ &quot;pta&quot;_-;_-* &quot;-&quot;??\ &quot;pta&quot;_-;_-@_-"/>
    <numFmt numFmtId="165" formatCode="_-* #,##0.00\ _p_t_a_-;\-* #,##0.00\ _p_t_a_-;_-* &quot;-&quot;??\ _p_t_a_-;_-@_-"/>
    <numFmt numFmtId="166" formatCode="_-* #,##0_-;\-* #,##0_-;_-* &quot;-&quot;??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9"/>
      <color indexed="81"/>
      <name val="Tahoma"/>
      <family val="2"/>
    </font>
    <font>
      <sz val="9"/>
      <color indexed="81"/>
      <name val="Tahoma"/>
      <family val="2"/>
    </font>
    <font>
      <sz val="10"/>
      <color rgb="FFFF0000"/>
      <name val="Arial"/>
      <family val="2"/>
    </font>
    <font>
      <b/>
      <sz val="10"/>
      <name val="Arial"/>
      <family val="2"/>
    </font>
    <font>
      <sz val="11"/>
      <color theme="1"/>
      <name val="Arial"/>
      <family val="2"/>
    </font>
    <font>
      <sz val="10"/>
      <color theme="1"/>
      <name val="Arial"/>
      <family val="2"/>
    </font>
    <font>
      <b/>
      <sz val="11"/>
      <color theme="1"/>
      <name val="Arial"/>
      <family val="2"/>
    </font>
    <font>
      <b/>
      <sz val="9"/>
      <color indexed="81"/>
      <name val="Tahoma"/>
      <charset val="1"/>
    </font>
    <font>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43" fontId="11" fillId="0" borderId="0" applyFont="0" applyFill="0" applyBorder="0" applyAlignment="0" applyProtection="0"/>
  </cellStyleXfs>
  <cellXfs count="207">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7" xfId="0" applyFont="1" applyFill="1" applyBorder="1"/>
    <xf numFmtId="14" fontId="0" fillId="0" borderId="1" xfId="0" applyNumberFormat="1" applyBorder="1" applyAlignment="1">
      <alignment horizontal="left"/>
    </xf>
    <xf numFmtId="0" fontId="0" fillId="0" borderId="1" xfId="0" applyBorder="1" applyAlignment="1">
      <alignment horizontal="left"/>
    </xf>
    <xf numFmtId="0" fontId="0" fillId="0" borderId="1" xfId="0" applyFill="1"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0" borderId="9" xfId="0" applyFill="1" applyBorder="1" applyAlignment="1">
      <alignment horizontal="left"/>
    </xf>
    <xf numFmtId="166" fontId="0" fillId="0" borderId="1" xfId="4" applyNumberFormat="1" applyFont="1" applyBorder="1" applyAlignment="1">
      <alignment horizontal="left"/>
    </xf>
    <xf numFmtId="0" fontId="2" fillId="0" borderId="1" xfId="0" applyFont="1" applyFill="1" applyBorder="1" applyAlignment="1">
      <alignment horizontal="left" wrapText="1"/>
    </xf>
    <xf numFmtId="0" fontId="0" fillId="0" borderId="19" xfId="0" applyBorder="1" applyAlignment="1">
      <alignment horizontal="left"/>
    </xf>
    <xf numFmtId="0" fontId="4" fillId="0" borderId="1" xfId="1" applyFont="1" applyBorder="1" applyAlignment="1">
      <alignment horizontal="center" vertical="center"/>
    </xf>
    <xf numFmtId="0" fontId="3" fillId="2" borderId="18" xfId="0" applyFont="1" applyFill="1" applyBorder="1" applyAlignment="1">
      <alignment horizontal="center" vertical="center"/>
    </xf>
    <xf numFmtId="0" fontId="4" fillId="0" borderId="0" xfId="1" applyFont="1" applyAlignment="1">
      <alignment vertical="center"/>
    </xf>
    <xf numFmtId="0" fontId="4" fillId="0" borderId="23" xfId="1" applyFont="1" applyBorder="1" applyAlignment="1"/>
    <xf numFmtId="0" fontId="4" fillId="0" borderId="1" xfId="1" applyFont="1" applyBorder="1" applyAlignment="1"/>
    <xf numFmtId="0" fontId="4" fillId="0" borderId="32" xfId="1" applyFont="1" applyBorder="1" applyAlignment="1"/>
    <xf numFmtId="0" fontId="4" fillId="5" borderId="39" xfId="1" applyFont="1" applyFill="1" applyBorder="1" applyAlignment="1">
      <alignment vertical="center"/>
    </xf>
    <xf numFmtId="0" fontId="4" fillId="5" borderId="23" xfId="1" applyFont="1" applyFill="1" applyBorder="1" applyAlignment="1">
      <alignment vertical="center"/>
    </xf>
    <xf numFmtId="0" fontId="4" fillId="5" borderId="23" xfId="1" applyFont="1" applyFill="1" applyBorder="1" applyAlignment="1"/>
    <xf numFmtId="0" fontId="4" fillId="5" borderId="40" xfId="1" applyFont="1" applyFill="1" applyBorder="1" applyAlignment="1">
      <alignment vertical="center"/>
    </xf>
    <xf numFmtId="0" fontId="4" fillId="5" borderId="1" xfId="1" applyFont="1" applyFill="1" applyBorder="1" applyAlignment="1">
      <alignment vertical="center"/>
    </xf>
    <xf numFmtId="0" fontId="4" fillId="5" borderId="1" xfId="1" applyFont="1" applyFill="1" applyBorder="1" applyAlignment="1"/>
    <xf numFmtId="0" fontId="4" fillId="5" borderId="32" xfId="1" applyFont="1" applyFill="1" applyBorder="1" applyAlignment="1"/>
    <xf numFmtId="0" fontId="4" fillId="0" borderId="3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3" xfId="1" applyFont="1" applyBorder="1" applyAlignment="1">
      <alignment horizontal="center"/>
    </xf>
    <xf numFmtId="0" fontId="4" fillId="0" borderId="4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32" xfId="1" applyFont="1" applyBorder="1" applyAlignment="1">
      <alignment horizontal="center"/>
    </xf>
    <xf numFmtId="0" fontId="0" fillId="6" borderId="18" xfId="0" applyFill="1" applyBorder="1" applyAlignment="1">
      <alignment horizontal="center" vertical="center" wrapText="1"/>
    </xf>
    <xf numFmtId="0" fontId="0" fillId="6" borderId="18" xfId="0" applyFill="1" applyBorder="1" applyAlignment="1">
      <alignment horizontal="center" vertical="center"/>
    </xf>
    <xf numFmtId="0" fontId="15" fillId="0" borderId="0" xfId="1" applyFont="1" applyBorder="1" applyAlignment="1">
      <alignment vertical="center"/>
    </xf>
    <xf numFmtId="0" fontId="4" fillId="0" borderId="23" xfId="1" applyFont="1" applyFill="1" applyBorder="1" applyAlignment="1">
      <alignment vertical="center"/>
    </xf>
    <xf numFmtId="0" fontId="4" fillId="0" borderId="1" xfId="1" applyFont="1" applyFill="1" applyBorder="1" applyAlignment="1">
      <alignment vertical="center"/>
    </xf>
    <xf numFmtId="0" fontId="4" fillId="0" borderId="32" xfId="1" applyFont="1" applyBorder="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15" fillId="0" borderId="0" xfId="1" applyFont="1" applyFill="1" applyBorder="1" applyAlignment="1">
      <alignment vertical="center"/>
    </xf>
    <xf numFmtId="0" fontId="4" fillId="0" borderId="0" xfId="1" applyFont="1"/>
    <xf numFmtId="0" fontId="16" fillId="0" borderId="0" xfId="0" applyFont="1"/>
    <xf numFmtId="0" fontId="17" fillId="0" borderId="1" xfId="0" applyFont="1" applyFill="1" applyBorder="1" applyAlignment="1">
      <alignment horizontal="right"/>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17" fillId="0" borderId="0" xfId="0" applyFont="1" applyFill="1" applyBorder="1" applyAlignment="1">
      <alignment horizontal="center"/>
    </xf>
    <xf numFmtId="0" fontId="4" fillId="4" borderId="1" xfId="0" applyFont="1" applyFill="1" applyBorder="1" applyAlignment="1">
      <alignment vertical="center"/>
    </xf>
    <xf numFmtId="0" fontId="4" fillId="4" borderId="1" xfId="0" applyFont="1" applyFill="1" applyBorder="1" applyAlignment="1">
      <alignment horizontal="left" vertical="center"/>
    </xf>
    <xf numFmtId="0" fontId="4"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17" fillId="0" borderId="1" xfId="0" applyFont="1" applyBorder="1"/>
    <xf numFmtId="0" fontId="4" fillId="0" borderId="1" xfId="0" applyFont="1" applyFill="1" applyBorder="1" applyAlignment="1">
      <alignment vertical="center"/>
    </xf>
    <xf numFmtId="0" fontId="18" fillId="0" borderId="0" xfId="0" applyFont="1"/>
    <xf numFmtId="0" fontId="16" fillId="0" borderId="0" xfId="0" applyFont="1" applyFill="1" applyBorder="1" applyAlignment="1">
      <alignment vertical="center"/>
    </xf>
    <xf numFmtId="0" fontId="5" fillId="0" borderId="0" xfId="0" applyFont="1" applyAlignment="1">
      <alignment vertical="center"/>
    </xf>
    <xf numFmtId="0" fontId="16" fillId="0" borderId="0" xfId="0" applyFont="1" applyFill="1"/>
    <xf numFmtId="0" fontId="5" fillId="0" borderId="0" xfId="0" applyFont="1" applyAlignment="1">
      <alignment horizontal="center" vertical="center"/>
    </xf>
    <xf numFmtId="0" fontId="16" fillId="0" borderId="0" xfId="0" applyFont="1" applyAlignment="1">
      <alignment vertical="center"/>
    </xf>
    <xf numFmtId="0" fontId="15" fillId="0" borderId="0" xfId="0" applyFont="1" applyFill="1" applyBorder="1" applyAlignment="1">
      <alignment vertical="center"/>
    </xf>
    <xf numFmtId="0" fontId="0" fillId="6" borderId="1" xfId="0" applyFill="1" applyBorder="1" applyAlignment="1">
      <alignment horizontal="center"/>
    </xf>
    <xf numFmtId="0" fontId="0" fillId="6" borderId="1" xfId="0" applyFill="1" applyBorder="1" applyAlignment="1">
      <alignment horizontal="left"/>
    </xf>
    <xf numFmtId="0" fontId="0" fillId="0" borderId="1" xfId="0" applyBorder="1" applyAlignment="1">
      <alignment horizontal="center"/>
    </xf>
    <xf numFmtId="0" fontId="0" fillId="0" borderId="1" xfId="0" applyBorder="1" applyAlignment="1">
      <alignment horizontal="left" wrapText="1"/>
    </xf>
    <xf numFmtId="0" fontId="0" fillId="3" borderId="1" xfId="0" applyFill="1" applyBorder="1" applyAlignment="1">
      <alignment horizontal="left" wrapText="1"/>
    </xf>
    <xf numFmtId="0" fontId="0" fillId="0" borderId="9" xfId="0" applyBorder="1" applyAlignment="1">
      <alignment horizontal="left" wrapText="1"/>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5" fillId="0" borderId="0" xfId="1" applyFont="1" applyAlignment="1">
      <alignment horizontal="center"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18" xfId="0" applyFont="1" applyFill="1" applyBorder="1" applyAlignment="1">
      <alignment horizontal="left" vertical="center"/>
    </xf>
    <xf numFmtId="0" fontId="0" fillId="6"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2" fillId="0" borderId="1" xfId="0" applyFont="1" applyFill="1" applyBorder="1" applyAlignment="1">
      <alignment horizontal="left" vertical="center"/>
    </xf>
    <xf numFmtId="0" fontId="10" fillId="0" borderId="18"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4" borderId="35" xfId="1" applyFont="1" applyFill="1" applyBorder="1" applyAlignment="1">
      <alignment horizontal="left" vertical="center"/>
    </xf>
    <xf numFmtId="0" fontId="4" fillId="4" borderId="34" xfId="1" applyFont="1" applyFill="1" applyBorder="1" applyAlignment="1">
      <alignment horizontal="left" vertical="center"/>
    </xf>
    <xf numFmtId="0" fontId="4" fillId="4" borderId="33" xfId="1" applyFont="1" applyFill="1" applyBorder="1" applyAlignment="1">
      <alignment horizontal="left" vertical="center"/>
    </xf>
    <xf numFmtId="0" fontId="4" fillId="4" borderId="28" xfId="1" applyFont="1" applyFill="1" applyBorder="1" applyAlignment="1">
      <alignment horizontal="left" vertical="center"/>
    </xf>
    <xf numFmtId="0" fontId="4" fillId="4" borderId="0" xfId="1" applyFont="1" applyFill="1" applyBorder="1" applyAlignment="1">
      <alignment horizontal="left" vertical="center"/>
    </xf>
    <xf numFmtId="0" fontId="4" fillId="4" borderId="6" xfId="1" applyFont="1" applyFill="1" applyBorder="1" applyAlignment="1">
      <alignment horizontal="left" vertical="center"/>
    </xf>
    <xf numFmtId="0" fontId="4" fillId="4" borderId="26" xfId="1" applyFont="1" applyFill="1" applyBorder="1" applyAlignment="1">
      <alignment horizontal="left" vertical="center"/>
    </xf>
    <xf numFmtId="0" fontId="4" fillId="4" borderId="25" xfId="1" applyFont="1" applyFill="1" applyBorder="1" applyAlignment="1">
      <alignment horizontal="left" vertical="center"/>
    </xf>
    <xf numFmtId="0" fontId="4" fillId="4" borderId="24" xfId="1" applyFont="1" applyFill="1" applyBorder="1" applyAlignment="1">
      <alignment horizontal="left" vertical="center"/>
    </xf>
    <xf numFmtId="0" fontId="4" fillId="0" borderId="0" xfId="1" applyFont="1" applyBorder="1" applyAlignment="1">
      <alignment horizontal="center" vertical="center"/>
    </xf>
    <xf numFmtId="0" fontId="4" fillId="4" borderId="38" xfId="1" applyFont="1" applyFill="1" applyBorder="1" applyAlignment="1">
      <alignment horizontal="left" vertical="center"/>
    </xf>
    <xf numFmtId="0" fontId="4" fillId="4" borderId="32" xfId="1" applyFont="1" applyFill="1" applyBorder="1" applyAlignment="1">
      <alignment horizontal="left" vertical="center"/>
    </xf>
    <xf numFmtId="0" fontId="4" fillId="4" borderId="42" xfId="1" applyFont="1" applyFill="1" applyBorder="1" applyAlignment="1">
      <alignment horizontal="left" vertical="center"/>
    </xf>
    <xf numFmtId="0" fontId="4" fillId="4" borderId="1" xfId="1" applyFont="1" applyFill="1" applyBorder="1" applyAlignment="1">
      <alignment horizontal="left" vertical="center"/>
    </xf>
    <xf numFmtId="0" fontId="4" fillId="4" borderId="37" xfId="1" applyFont="1" applyFill="1" applyBorder="1" applyAlignment="1">
      <alignment horizontal="left" vertical="center"/>
    </xf>
    <xf numFmtId="0" fontId="4" fillId="4" borderId="23" xfId="1" applyFont="1" applyFill="1" applyBorder="1" applyAlignment="1">
      <alignment horizontal="left" vertical="center"/>
    </xf>
    <xf numFmtId="0" fontId="4" fillId="5" borderId="31"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7" xfId="1" applyFont="1" applyFill="1" applyBorder="1" applyAlignment="1">
      <alignment horizontal="center" vertical="center"/>
    </xf>
    <xf numFmtId="0" fontId="4" fillId="5" borderId="8"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36"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1" xfId="1" applyFont="1" applyFill="1" applyBorder="1" applyAlignment="1">
      <alignment horizontal="center" vertical="center"/>
    </xf>
    <xf numFmtId="0" fontId="14" fillId="0" borderId="36" xfId="1" applyFont="1" applyBorder="1" applyAlignment="1">
      <alignment horizontal="center" vertical="center"/>
    </xf>
    <xf numFmtId="0" fontId="14" fillId="0" borderId="22" xfId="1" applyFont="1" applyBorder="1" applyAlignment="1">
      <alignment horizontal="center" vertical="center"/>
    </xf>
    <xf numFmtId="0" fontId="14" fillId="0" borderId="21" xfId="1" applyFont="1" applyBorder="1" applyAlignment="1">
      <alignment horizontal="center" vertical="center"/>
    </xf>
    <xf numFmtId="0" fontId="14" fillId="0" borderId="31" xfId="1" applyFont="1" applyBorder="1" applyAlignment="1">
      <alignment horizontal="center" vertical="center"/>
    </xf>
    <xf numFmtId="0" fontId="14" fillId="0" borderId="30" xfId="1" applyFont="1" applyBorder="1" applyAlignment="1">
      <alignment horizontal="center" vertical="center"/>
    </xf>
    <xf numFmtId="0" fontId="14" fillId="0" borderId="29" xfId="1" applyFont="1" applyBorder="1" applyAlignment="1">
      <alignment horizontal="center" vertical="center"/>
    </xf>
    <xf numFmtId="0" fontId="4" fillId="0" borderId="31" xfId="1" applyFont="1" applyBorder="1" applyAlignment="1">
      <alignment horizontal="center"/>
    </xf>
    <xf numFmtId="0" fontId="4" fillId="0" borderId="30" xfId="1" applyFont="1" applyBorder="1" applyAlignment="1">
      <alignment horizontal="center"/>
    </xf>
    <xf numFmtId="0" fontId="4" fillId="0" borderId="29" xfId="1" applyFont="1" applyBorder="1" applyAlignment="1">
      <alignment horizontal="center"/>
    </xf>
    <xf numFmtId="0" fontId="4" fillId="0" borderId="7" xfId="1" applyFont="1" applyBorder="1" applyAlignment="1">
      <alignment horizontal="center"/>
    </xf>
    <xf numFmtId="0" fontId="4" fillId="0" borderId="8" xfId="1" applyFont="1" applyBorder="1" applyAlignment="1">
      <alignment horizontal="center"/>
    </xf>
    <xf numFmtId="0" fontId="4" fillId="0" borderId="27" xfId="1" applyFont="1" applyBorder="1" applyAlignment="1">
      <alignment horizontal="center"/>
    </xf>
    <xf numFmtId="0" fontId="4" fillId="0" borderId="22" xfId="1" applyFont="1" applyBorder="1" applyAlignment="1">
      <alignment horizontal="center"/>
    </xf>
    <xf numFmtId="0" fontId="4" fillId="0" borderId="21" xfId="1" applyFont="1" applyBorder="1" applyAlignment="1">
      <alignment horizontal="center"/>
    </xf>
    <xf numFmtId="0" fontId="4" fillId="0" borderId="31"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31" xfId="1" applyFont="1" applyBorder="1" applyAlignment="1">
      <alignment horizontal="center" vertical="center"/>
    </xf>
    <xf numFmtId="0" fontId="4" fillId="0" borderId="30" xfId="1" applyFont="1" applyBorder="1" applyAlignment="1">
      <alignment horizontal="center" vertical="center"/>
    </xf>
    <xf numFmtId="0" fontId="4" fillId="0" borderId="29" xfId="1" applyFont="1" applyBorder="1" applyAlignment="1">
      <alignment horizontal="center" vertical="center"/>
    </xf>
    <xf numFmtId="0" fontId="4" fillId="0" borderId="36" xfId="1" applyFont="1" applyBorder="1" applyAlignment="1">
      <alignment horizontal="center"/>
    </xf>
    <xf numFmtId="0" fontId="4" fillId="5" borderId="0" xfId="1" applyFont="1" applyFill="1" applyAlignment="1">
      <alignment horizontal="center" vertical="center"/>
    </xf>
    <xf numFmtId="49" fontId="5" fillId="0" borderId="0" xfId="1" applyNumberFormat="1" applyFont="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27" xfId="1" applyFont="1" applyFill="1" applyBorder="1" applyAlignment="1">
      <alignment horizontal="center" vertical="center"/>
    </xf>
    <xf numFmtId="0" fontId="4" fillId="4" borderId="1"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7" fillId="5" borderId="7" xfId="0" applyFont="1" applyFill="1" applyBorder="1" applyAlignment="1">
      <alignment horizontal="center"/>
    </xf>
    <xf numFmtId="0" fontId="17" fillId="5" borderId="9" xfId="0" applyFont="1" applyFill="1" applyBorder="1" applyAlignment="1">
      <alignment horizontal="center"/>
    </xf>
    <xf numFmtId="0" fontId="17" fillId="0" borderId="1" xfId="0" applyFont="1" applyFill="1" applyBorder="1" applyAlignment="1">
      <alignment horizontal="center"/>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6" fillId="0" borderId="1" xfId="0" applyFont="1" applyBorder="1" applyAlignment="1">
      <alignment horizontal="center"/>
    </xf>
    <xf numFmtId="49" fontId="5" fillId="0" borderId="45" xfId="0" applyNumberFormat="1"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17" fillId="0" borderId="7" xfId="0" applyFont="1" applyFill="1" applyBorder="1" applyAlignment="1">
      <alignment horizontal="center"/>
    </xf>
    <xf numFmtId="0" fontId="17" fillId="0" borderId="9" xfId="0" applyFont="1" applyFill="1" applyBorder="1" applyAlignment="1">
      <alignment horizontal="center"/>
    </xf>
    <xf numFmtId="0" fontId="5" fillId="0" borderId="0" xfId="0" applyFont="1" applyAlignment="1">
      <alignment horizontal="center" vertical="center"/>
    </xf>
    <xf numFmtId="14" fontId="5" fillId="0" borderId="45" xfId="0" applyNumberFormat="1" applyFont="1" applyBorder="1" applyAlignment="1">
      <alignment horizontal="center" vertical="center"/>
    </xf>
  </cellXfs>
  <cellStyles count="5">
    <cellStyle name="Millares" xfId="4" builtinId="3"/>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3</xdr:col>
      <xdr:colOff>545268</xdr:colOff>
      <xdr:row>5</xdr:row>
      <xdr:rowOff>36364</xdr:rowOff>
    </xdr:to>
    <xdr:pic>
      <xdr:nvPicPr>
        <xdr:cNvPr id="2"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132" y="48532"/>
          <a:ext cx="2046136" cy="940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697189" cy="930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8%20(Rodrigo)/CMPC%20S.A/UV%20322488%20PLANTA%20PACIFICO/UV%20322488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8"/>
      <sheetName val="ALT. 10"/>
      <sheetName val="Consultas Titular"/>
    </sheetNames>
    <sheetDataSet>
      <sheetData sheetId="0"/>
      <sheetData sheetId="1">
        <row r="11">
          <cell r="D11">
            <v>10100901</v>
          </cell>
          <cell r="F11">
            <v>10200401</v>
          </cell>
          <cell r="G11">
            <v>10200401</v>
          </cell>
        </row>
      </sheetData>
      <sheetData sheetId="2">
        <row r="7">
          <cell r="B7" t="str">
            <v>Caldera recuperadora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92"/>
  <sheetViews>
    <sheetView tabSelected="1" view="pageLayout" topLeftCell="A22" zoomScale="85" zoomScaleNormal="100" zoomScalePageLayoutView="85" workbookViewId="0"/>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93" t="s">
        <v>4</v>
      </c>
      <c r="C20" s="93"/>
      <c r="D20" s="93"/>
      <c r="E20" s="93"/>
    </row>
    <row r="21" spans="2:5" ht="15.6" customHeight="1" x14ac:dyDescent="0.3">
      <c r="B21" s="93"/>
      <c r="C21" s="93"/>
      <c r="D21" s="93"/>
      <c r="E21" s="93"/>
    </row>
    <row r="22" spans="2:5" ht="15.6" customHeight="1" x14ac:dyDescent="0.3">
      <c r="B22" s="103" t="s">
        <v>6</v>
      </c>
      <c r="C22" s="103"/>
      <c r="D22" s="103"/>
      <c r="E22" s="103"/>
    </row>
    <row r="23" spans="2:5" x14ac:dyDescent="0.3">
      <c r="B23" s="103" t="s">
        <v>7</v>
      </c>
      <c r="C23" s="103"/>
      <c r="D23" s="103"/>
      <c r="E23" s="103"/>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03" t="s">
        <v>195</v>
      </c>
      <c r="D27" s="103"/>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7" ht="70.2" customHeight="1" x14ac:dyDescent="0.3">
      <c r="B33" s="10"/>
      <c r="C33" s="16" t="s">
        <v>52</v>
      </c>
      <c r="D33" s="20"/>
      <c r="E33" s="10"/>
      <c r="G33" s="15"/>
    </row>
    <row r="34" spans="2:7" ht="70.2" customHeight="1" x14ac:dyDescent="0.3">
      <c r="B34" s="10"/>
      <c r="C34" s="17" t="s">
        <v>53</v>
      </c>
      <c r="D34" s="19"/>
      <c r="E34" s="10"/>
    </row>
    <row r="35" spans="2:7" x14ac:dyDescent="0.3">
      <c r="B35" s="10"/>
      <c r="C35" s="14"/>
      <c r="D35" s="10"/>
      <c r="E35" s="10"/>
    </row>
    <row r="36" spans="2:7" x14ac:dyDescent="0.3">
      <c r="B36" s="10"/>
      <c r="C36" s="14"/>
      <c r="D36" s="10"/>
      <c r="E36" s="10"/>
    </row>
    <row r="37" spans="2:7" x14ac:dyDescent="0.3">
      <c r="B37" s="10"/>
      <c r="C37" s="14"/>
      <c r="D37" s="10"/>
      <c r="E37" s="10"/>
    </row>
    <row r="38" spans="2:7" x14ac:dyDescent="0.3">
      <c r="B38" s="10"/>
      <c r="C38" s="10"/>
      <c r="D38" s="10"/>
      <c r="E38" s="10"/>
    </row>
    <row r="39" spans="2:7" x14ac:dyDescent="0.3">
      <c r="B39" s="104" t="s">
        <v>5</v>
      </c>
      <c r="C39" s="105"/>
      <c r="D39" s="105"/>
      <c r="E39" s="106"/>
    </row>
    <row r="40" spans="2:7" ht="60" customHeight="1" x14ac:dyDescent="0.3">
      <c r="B40" s="97" t="s">
        <v>9</v>
      </c>
      <c r="C40" s="98"/>
      <c r="D40" s="98"/>
      <c r="E40" s="99"/>
    </row>
    <row r="41" spans="2:7" x14ac:dyDescent="0.3">
      <c r="B41" s="100"/>
      <c r="C41" s="101"/>
      <c r="D41" s="101"/>
      <c r="E41" s="102"/>
    </row>
    <row r="42" spans="2:7" x14ac:dyDescent="0.3">
      <c r="B42" s="119"/>
      <c r="C42" s="120"/>
      <c r="D42" s="120"/>
      <c r="E42" s="121"/>
    </row>
    <row r="43" spans="2:7" ht="14.4" customHeight="1" x14ac:dyDescent="0.3">
      <c r="B43" s="113" t="s">
        <v>8</v>
      </c>
      <c r="C43" s="114"/>
      <c r="D43" s="114"/>
      <c r="E43" s="115"/>
    </row>
    <row r="44" spans="2:7" x14ac:dyDescent="0.3">
      <c r="B44" s="113"/>
      <c r="C44" s="114"/>
      <c r="D44" s="114"/>
      <c r="E44" s="115"/>
    </row>
    <row r="45" spans="2:7" x14ac:dyDescent="0.3">
      <c r="B45" s="113"/>
      <c r="C45" s="114"/>
      <c r="D45" s="114"/>
      <c r="E45" s="115"/>
    </row>
    <row r="46" spans="2:7" x14ac:dyDescent="0.3">
      <c r="B46" s="113"/>
      <c r="C46" s="114"/>
      <c r="D46" s="114"/>
      <c r="E46" s="115"/>
    </row>
    <row r="47" spans="2:7" x14ac:dyDescent="0.3">
      <c r="B47" s="113"/>
      <c r="C47" s="114"/>
      <c r="D47" s="114"/>
      <c r="E47" s="115"/>
    </row>
    <row r="48" spans="2:7" x14ac:dyDescent="0.3">
      <c r="B48" s="113"/>
      <c r="C48" s="114"/>
      <c r="D48" s="114"/>
      <c r="E48" s="115"/>
    </row>
    <row r="49" spans="2:5" x14ac:dyDescent="0.3">
      <c r="B49" s="113"/>
      <c r="C49" s="114"/>
      <c r="D49" s="114"/>
      <c r="E49" s="115"/>
    </row>
    <row r="50" spans="2:5" x14ac:dyDescent="0.3">
      <c r="B50" s="116"/>
      <c r="C50" s="117"/>
      <c r="D50" s="117"/>
      <c r="E50" s="118"/>
    </row>
    <row r="51" spans="2:5" x14ac:dyDescent="0.3">
      <c r="B51" s="109"/>
      <c r="C51" s="109"/>
      <c r="D51" s="109"/>
      <c r="E51" s="109"/>
    </row>
    <row r="52" spans="2:5" x14ac:dyDescent="0.3">
      <c r="B52" s="110" t="s">
        <v>10</v>
      </c>
      <c r="C52" s="111"/>
      <c r="D52" s="111"/>
      <c r="E52" s="112"/>
    </row>
    <row r="53" spans="2:5" x14ac:dyDescent="0.3">
      <c r="B53" s="5" t="s">
        <v>11</v>
      </c>
      <c r="C53" s="5"/>
      <c r="D53" s="21"/>
      <c r="E53" s="22">
        <v>42716</v>
      </c>
    </row>
    <row r="54" spans="2:5" x14ac:dyDescent="0.3">
      <c r="B54" s="107" t="s">
        <v>12</v>
      </c>
      <c r="C54" s="107"/>
      <c r="D54" s="84"/>
      <c r="E54" s="23" t="s">
        <v>54</v>
      </c>
    </row>
    <row r="55" spans="2:5" x14ac:dyDescent="0.3">
      <c r="B55" s="107" t="s">
        <v>13</v>
      </c>
      <c r="C55" s="107"/>
      <c r="D55" s="84"/>
      <c r="E55" s="23" t="s">
        <v>55</v>
      </c>
    </row>
    <row r="56" spans="2:5" x14ac:dyDescent="0.3">
      <c r="B56" s="107" t="s">
        <v>14</v>
      </c>
      <c r="C56" s="107"/>
      <c r="D56" s="84"/>
      <c r="E56" s="23" t="s">
        <v>56</v>
      </c>
    </row>
    <row r="57" spans="2:5" x14ac:dyDescent="0.3">
      <c r="B57" s="107" t="s">
        <v>15</v>
      </c>
      <c r="C57" s="107"/>
      <c r="D57" s="84"/>
      <c r="E57" s="24" t="s">
        <v>57</v>
      </c>
    </row>
    <row r="58" spans="2:5" x14ac:dyDescent="0.3">
      <c r="B58" s="108" t="s">
        <v>16</v>
      </c>
      <c r="C58" s="108"/>
      <c r="D58" s="90"/>
      <c r="E58" s="24">
        <v>1</v>
      </c>
    </row>
    <row r="59" spans="2:5" x14ac:dyDescent="0.3">
      <c r="B59" s="2"/>
      <c r="C59" s="2"/>
      <c r="D59" s="2"/>
      <c r="E59" s="2"/>
    </row>
    <row r="60" spans="2:5" x14ac:dyDescent="0.3">
      <c r="B60" s="122" t="s">
        <v>17</v>
      </c>
      <c r="C60" s="122"/>
      <c r="D60" s="122"/>
      <c r="E60" s="123"/>
    </row>
    <row r="61" spans="2:5" ht="28.8" x14ac:dyDescent="0.3">
      <c r="B61" s="107" t="s">
        <v>18</v>
      </c>
      <c r="C61" s="107"/>
      <c r="D61" s="84"/>
      <c r="E61" s="81" t="s">
        <v>58</v>
      </c>
    </row>
    <row r="62" spans="2:5" ht="28.8" x14ac:dyDescent="0.3">
      <c r="B62" s="107" t="s">
        <v>14</v>
      </c>
      <c r="C62" s="107"/>
      <c r="D62" s="84"/>
      <c r="E62" s="81" t="s">
        <v>59</v>
      </c>
    </row>
    <row r="63" spans="2:5" x14ac:dyDescent="0.3">
      <c r="B63" s="107" t="s">
        <v>19</v>
      </c>
      <c r="C63" s="107"/>
      <c r="D63" s="84"/>
      <c r="E63" s="23">
        <v>322488</v>
      </c>
    </row>
    <row r="64" spans="2:5" x14ac:dyDescent="0.3">
      <c r="B64" s="107" t="s">
        <v>20</v>
      </c>
      <c r="C64" s="107"/>
      <c r="D64" s="84"/>
      <c r="E64" s="23" t="s">
        <v>60</v>
      </c>
    </row>
    <row r="65" spans="2:5" x14ac:dyDescent="0.3">
      <c r="B65" s="127" t="s">
        <v>21</v>
      </c>
      <c r="C65" s="127"/>
      <c r="D65" s="87"/>
      <c r="E65" s="23">
        <v>9</v>
      </c>
    </row>
    <row r="66" spans="2:5" x14ac:dyDescent="0.3">
      <c r="B66" s="107" t="s">
        <v>22</v>
      </c>
      <c r="C66" s="107"/>
      <c r="D66" s="84"/>
      <c r="E66" s="23" t="s">
        <v>61</v>
      </c>
    </row>
    <row r="67" spans="2:5" x14ac:dyDescent="0.3">
      <c r="B67" s="107" t="s">
        <v>15</v>
      </c>
      <c r="C67" s="107"/>
      <c r="D67" s="84"/>
      <c r="E67" s="24" t="s">
        <v>57</v>
      </c>
    </row>
    <row r="68" spans="2:5" x14ac:dyDescent="0.3">
      <c r="B68" s="107" t="s">
        <v>23</v>
      </c>
      <c r="C68" s="107"/>
      <c r="D68" s="84"/>
      <c r="E68" s="23">
        <f>315+113+2.7+28.7+28.7</f>
        <v>488.09999999999997</v>
      </c>
    </row>
    <row r="69" spans="2:5" x14ac:dyDescent="0.3">
      <c r="B69" s="108" t="s">
        <v>24</v>
      </c>
      <c r="C69" s="108"/>
      <c r="D69" s="90"/>
      <c r="E69" s="23">
        <v>5</v>
      </c>
    </row>
    <row r="70" spans="2:5" x14ac:dyDescent="0.3">
      <c r="B70" s="108" t="s">
        <v>25</v>
      </c>
      <c r="C70" s="108"/>
      <c r="D70" s="90"/>
      <c r="E70" s="23">
        <v>0</v>
      </c>
    </row>
    <row r="71" spans="2:5" x14ac:dyDescent="0.3">
      <c r="B71" s="108" t="s">
        <v>26</v>
      </c>
      <c r="C71" s="108"/>
      <c r="D71" s="90"/>
      <c r="E71" s="23">
        <v>0</v>
      </c>
    </row>
    <row r="72" spans="2:5" x14ac:dyDescent="0.3">
      <c r="B72" s="108" t="s">
        <v>27</v>
      </c>
      <c r="C72" s="108"/>
      <c r="D72" s="90"/>
      <c r="E72" s="23">
        <f>SUM(E69:E71)</f>
        <v>5</v>
      </c>
    </row>
    <row r="74" spans="2:5" x14ac:dyDescent="0.3">
      <c r="B74" s="124" t="s">
        <v>40</v>
      </c>
      <c r="C74" s="125"/>
      <c r="D74" s="125"/>
      <c r="E74" s="126"/>
    </row>
    <row r="75" spans="2:5" x14ac:dyDescent="0.3">
      <c r="B75" s="78" t="s">
        <v>190</v>
      </c>
      <c r="C75" s="79" t="s">
        <v>191</v>
      </c>
      <c r="D75" s="79" t="s">
        <v>192</v>
      </c>
      <c r="E75" s="79" t="s">
        <v>193</v>
      </c>
    </row>
    <row r="76" spans="2:5" x14ac:dyDescent="0.3">
      <c r="B76" s="80" t="s">
        <v>194</v>
      </c>
      <c r="C76" s="23">
        <v>92</v>
      </c>
      <c r="D76" s="23">
        <v>2001</v>
      </c>
      <c r="E76" s="23">
        <v>9</v>
      </c>
    </row>
    <row r="77" spans="2:5" x14ac:dyDescent="0.3">
      <c r="B77" s="80" t="s">
        <v>194</v>
      </c>
      <c r="C77" s="23">
        <v>21</v>
      </c>
      <c r="D77" s="23">
        <v>2004</v>
      </c>
      <c r="E77" s="23">
        <v>9</v>
      </c>
    </row>
    <row r="78" spans="2:5" x14ac:dyDescent="0.3">
      <c r="B78" s="80" t="s">
        <v>194</v>
      </c>
      <c r="C78" s="23">
        <v>48</v>
      </c>
      <c r="D78" s="23">
        <v>2005</v>
      </c>
      <c r="E78" s="23">
        <v>9</v>
      </c>
    </row>
    <row r="79" spans="2:5" x14ac:dyDescent="0.3">
      <c r="B79" s="80" t="s">
        <v>194</v>
      </c>
      <c r="C79" s="23">
        <v>2719</v>
      </c>
      <c r="D79" s="23">
        <v>2005</v>
      </c>
      <c r="E79" s="23">
        <v>9</v>
      </c>
    </row>
    <row r="80" spans="2:5" x14ac:dyDescent="0.3">
      <c r="B80" s="80" t="s">
        <v>194</v>
      </c>
      <c r="C80" s="23">
        <v>1576</v>
      </c>
      <c r="D80" s="23">
        <v>2008</v>
      </c>
      <c r="E80" s="23">
        <v>9</v>
      </c>
    </row>
    <row r="81" spans="2:5" x14ac:dyDescent="0.3">
      <c r="B81" s="80" t="s">
        <v>194</v>
      </c>
      <c r="C81" s="23">
        <v>3825</v>
      </c>
      <c r="D81" s="23">
        <v>2009</v>
      </c>
      <c r="E81" s="23">
        <v>9</v>
      </c>
    </row>
    <row r="86" spans="2:5" ht="15.6" x14ac:dyDescent="0.3">
      <c r="B86" s="93" t="s">
        <v>4</v>
      </c>
      <c r="C86" s="93"/>
      <c r="D86" s="93"/>
      <c r="E86" s="93"/>
    </row>
    <row r="87" spans="2:5" x14ac:dyDescent="0.3">
      <c r="B87" s="7" t="s">
        <v>47</v>
      </c>
      <c r="C87" s="8"/>
      <c r="D87" s="9"/>
      <c r="E87" s="6" t="s">
        <v>62</v>
      </c>
    </row>
    <row r="88" spans="2:5" x14ac:dyDescent="0.3">
      <c r="B88" s="84" t="s">
        <v>45</v>
      </c>
      <c r="C88" s="85"/>
      <c r="D88" s="86"/>
      <c r="E88" s="23" t="s">
        <v>63</v>
      </c>
    </row>
    <row r="89" spans="2:5" x14ac:dyDescent="0.3">
      <c r="B89" s="84" t="s">
        <v>28</v>
      </c>
      <c r="C89" s="85"/>
      <c r="D89" s="86"/>
      <c r="E89" s="23" t="s">
        <v>64</v>
      </c>
    </row>
    <row r="90" spans="2:5" x14ac:dyDescent="0.3">
      <c r="B90" s="90" t="s">
        <v>46</v>
      </c>
      <c r="C90" s="91"/>
      <c r="D90" s="92"/>
      <c r="E90" s="23" t="s">
        <v>65</v>
      </c>
    </row>
    <row r="91" spans="2:5" x14ac:dyDescent="0.3">
      <c r="B91" s="94" t="s">
        <v>29</v>
      </c>
      <c r="C91" s="95"/>
      <c r="D91" s="96"/>
      <c r="E91" s="24">
        <v>10101304</v>
      </c>
    </row>
    <row r="92" spans="2:5" ht="26.25" customHeight="1" x14ac:dyDescent="0.3">
      <c r="B92" s="90" t="s">
        <v>30</v>
      </c>
      <c r="C92" s="91"/>
      <c r="D92" s="92"/>
      <c r="E92" s="81" t="s">
        <v>66</v>
      </c>
    </row>
    <row r="93" spans="2:5" x14ac:dyDescent="0.3">
      <c r="B93" s="84" t="s">
        <v>3</v>
      </c>
      <c r="C93" s="85"/>
      <c r="D93" s="86"/>
      <c r="E93" s="23" t="s">
        <v>67</v>
      </c>
    </row>
    <row r="94" spans="2:5" x14ac:dyDescent="0.3">
      <c r="B94" s="84" t="s">
        <v>31</v>
      </c>
      <c r="C94" s="85"/>
      <c r="D94" s="86"/>
      <c r="E94" s="23">
        <v>1990</v>
      </c>
    </row>
    <row r="95" spans="2:5" x14ac:dyDescent="0.3">
      <c r="B95" s="84" t="s">
        <v>32</v>
      </c>
      <c r="C95" s="85"/>
      <c r="D95" s="86"/>
      <c r="E95" s="23" t="s">
        <v>68</v>
      </c>
    </row>
    <row r="96" spans="2:5" ht="28.8" x14ac:dyDescent="0.3">
      <c r="B96" s="84" t="s">
        <v>33</v>
      </c>
      <c r="C96" s="85"/>
      <c r="D96" s="86"/>
      <c r="E96" s="82" t="s">
        <v>69</v>
      </c>
    </row>
    <row r="97" spans="2:5" ht="28.8" x14ac:dyDescent="0.3">
      <c r="B97" s="84" t="s">
        <v>34</v>
      </c>
      <c r="C97" s="85"/>
      <c r="D97" s="86"/>
      <c r="E97" s="81" t="s">
        <v>70</v>
      </c>
    </row>
    <row r="98" spans="2:5" x14ac:dyDescent="0.3">
      <c r="B98" s="87" t="s">
        <v>35</v>
      </c>
      <c r="C98" s="88"/>
      <c r="D98" s="89"/>
      <c r="E98" s="23" t="s">
        <v>71</v>
      </c>
    </row>
    <row r="99" spans="2:5" x14ac:dyDescent="0.3">
      <c r="B99" s="90" t="s">
        <v>36</v>
      </c>
      <c r="C99" s="91"/>
      <c r="D99" s="92"/>
      <c r="E99" s="23" t="s">
        <v>71</v>
      </c>
    </row>
    <row r="100" spans="2:5" x14ac:dyDescent="0.3">
      <c r="B100" s="90" t="s">
        <v>37</v>
      </c>
      <c r="C100" s="91"/>
      <c r="D100" s="92"/>
      <c r="E100" s="23">
        <v>315</v>
      </c>
    </row>
    <row r="101" spans="2:5" x14ac:dyDescent="0.3">
      <c r="B101" s="90" t="s">
        <v>38</v>
      </c>
      <c r="C101" s="91"/>
      <c r="D101" s="92"/>
      <c r="E101" s="28">
        <v>400000</v>
      </c>
    </row>
    <row r="102" spans="2:5" x14ac:dyDescent="0.3">
      <c r="B102" s="90" t="s">
        <v>39</v>
      </c>
      <c r="C102" s="91"/>
      <c r="D102" s="92"/>
      <c r="E102" s="29" t="s">
        <v>72</v>
      </c>
    </row>
    <row r="103" spans="2:5" ht="28.8" x14ac:dyDescent="0.3">
      <c r="B103" s="84" t="s">
        <v>41</v>
      </c>
      <c r="C103" s="85"/>
      <c r="D103" s="86"/>
      <c r="E103" s="81" t="s">
        <v>73</v>
      </c>
    </row>
    <row r="104" spans="2:5" x14ac:dyDescent="0.3">
      <c r="B104" s="84" t="s">
        <v>42</v>
      </c>
      <c r="C104" s="85"/>
      <c r="D104" s="86"/>
      <c r="E104" s="81" t="s">
        <v>74</v>
      </c>
    </row>
    <row r="105" spans="2:5" ht="28.8" x14ac:dyDescent="0.3">
      <c r="B105" s="84" t="s">
        <v>43</v>
      </c>
      <c r="C105" s="85"/>
      <c r="D105" s="86"/>
      <c r="E105" s="81" t="s">
        <v>73</v>
      </c>
    </row>
    <row r="106" spans="2:5" x14ac:dyDescent="0.3">
      <c r="B106" s="84" t="s">
        <v>44</v>
      </c>
      <c r="C106" s="85"/>
      <c r="D106" s="86"/>
      <c r="E106" s="23" t="s">
        <v>74</v>
      </c>
    </row>
    <row r="129" spans="2:5" ht="15.6" x14ac:dyDescent="0.3">
      <c r="B129" s="93" t="s">
        <v>4</v>
      </c>
      <c r="C129" s="93"/>
      <c r="D129" s="93"/>
      <c r="E129" s="93"/>
    </row>
    <row r="130" spans="2:5" x14ac:dyDescent="0.3">
      <c r="B130" s="7" t="s">
        <v>47</v>
      </c>
      <c r="C130" s="8"/>
      <c r="D130" s="9"/>
      <c r="E130" s="6" t="s">
        <v>78</v>
      </c>
    </row>
    <row r="131" spans="2:5" x14ac:dyDescent="0.3">
      <c r="B131" s="84" t="s">
        <v>45</v>
      </c>
      <c r="C131" s="85"/>
      <c r="D131" s="86"/>
      <c r="E131" s="25" t="s">
        <v>63</v>
      </c>
    </row>
    <row r="132" spans="2:5" x14ac:dyDescent="0.3">
      <c r="B132" s="84" t="s">
        <v>28</v>
      </c>
      <c r="C132" s="85"/>
      <c r="D132" s="86"/>
      <c r="E132" s="30" t="s">
        <v>79</v>
      </c>
    </row>
    <row r="133" spans="2:5" x14ac:dyDescent="0.3">
      <c r="B133" s="90" t="s">
        <v>46</v>
      </c>
      <c r="C133" s="91"/>
      <c r="D133" s="92"/>
      <c r="E133" s="23" t="s">
        <v>80</v>
      </c>
    </row>
    <row r="134" spans="2:5" x14ac:dyDescent="0.3">
      <c r="B134" s="94" t="s">
        <v>29</v>
      </c>
      <c r="C134" s="95"/>
      <c r="D134" s="96"/>
      <c r="E134" s="27">
        <v>10100901</v>
      </c>
    </row>
    <row r="135" spans="2:5" x14ac:dyDescent="0.3">
      <c r="B135" s="90" t="s">
        <v>30</v>
      </c>
      <c r="C135" s="91"/>
      <c r="D135" s="92"/>
      <c r="E135" s="23" t="s">
        <v>81</v>
      </c>
    </row>
    <row r="136" spans="2:5" ht="28.8" x14ac:dyDescent="0.3">
      <c r="B136" s="84" t="s">
        <v>3</v>
      </c>
      <c r="C136" s="85"/>
      <c r="D136" s="86"/>
      <c r="E136" s="81" t="s">
        <v>82</v>
      </c>
    </row>
    <row r="137" spans="2:5" x14ac:dyDescent="0.3">
      <c r="B137" s="84" t="s">
        <v>31</v>
      </c>
      <c r="C137" s="85"/>
      <c r="D137" s="86"/>
      <c r="E137" s="23">
        <v>2006</v>
      </c>
    </row>
    <row r="138" spans="2:5" x14ac:dyDescent="0.3">
      <c r="B138" s="84" t="s">
        <v>32</v>
      </c>
      <c r="C138" s="85"/>
      <c r="D138" s="86"/>
      <c r="E138" s="26" t="s">
        <v>68</v>
      </c>
    </row>
    <row r="139" spans="2:5" x14ac:dyDescent="0.3">
      <c r="B139" s="84" t="s">
        <v>33</v>
      </c>
      <c r="C139" s="85"/>
      <c r="D139" s="86"/>
      <c r="E139" s="24" t="s">
        <v>83</v>
      </c>
    </row>
    <row r="140" spans="2:5" x14ac:dyDescent="0.3">
      <c r="B140" s="84" t="s">
        <v>34</v>
      </c>
      <c r="C140" s="85"/>
      <c r="D140" s="86"/>
      <c r="E140" s="27" t="s">
        <v>84</v>
      </c>
    </row>
    <row r="141" spans="2:5" x14ac:dyDescent="0.3">
      <c r="B141" s="87" t="s">
        <v>35</v>
      </c>
      <c r="C141" s="88"/>
      <c r="D141" s="89"/>
      <c r="E141" s="23" t="s">
        <v>71</v>
      </c>
    </row>
    <row r="142" spans="2:5" x14ac:dyDescent="0.3">
      <c r="B142" s="90" t="s">
        <v>36</v>
      </c>
      <c r="C142" s="91"/>
      <c r="D142" s="92"/>
      <c r="E142" s="23" t="s">
        <v>71</v>
      </c>
    </row>
    <row r="143" spans="2:5" x14ac:dyDescent="0.3">
      <c r="B143" s="90" t="s">
        <v>37</v>
      </c>
      <c r="C143" s="91"/>
      <c r="D143" s="92"/>
      <c r="E143" s="23">
        <v>113</v>
      </c>
    </row>
    <row r="144" spans="2:5" x14ac:dyDescent="0.3">
      <c r="B144" s="90" t="s">
        <v>38</v>
      </c>
      <c r="C144" s="91"/>
      <c r="D144" s="92"/>
      <c r="E144" s="28">
        <v>150000</v>
      </c>
    </row>
    <row r="145" spans="2:5" x14ac:dyDescent="0.3">
      <c r="B145" s="90" t="s">
        <v>39</v>
      </c>
      <c r="C145" s="91"/>
      <c r="D145" s="92"/>
      <c r="E145" s="29" t="s">
        <v>72</v>
      </c>
    </row>
    <row r="146" spans="2:5" ht="28.8" x14ac:dyDescent="0.3">
      <c r="B146" s="84" t="s">
        <v>41</v>
      </c>
      <c r="C146" s="85"/>
      <c r="D146" s="86"/>
      <c r="E146" s="83" t="s">
        <v>85</v>
      </c>
    </row>
    <row r="147" spans="2:5" x14ac:dyDescent="0.3">
      <c r="B147" s="84" t="s">
        <v>42</v>
      </c>
      <c r="C147" s="85"/>
      <c r="D147" s="86"/>
      <c r="E147" s="23" t="s">
        <v>86</v>
      </c>
    </row>
    <row r="148" spans="2:5" x14ac:dyDescent="0.3">
      <c r="B148" s="84" t="s">
        <v>43</v>
      </c>
      <c r="C148" s="85"/>
      <c r="D148" s="86"/>
      <c r="E148" s="23" t="s">
        <v>71</v>
      </c>
    </row>
    <row r="149" spans="2:5" x14ac:dyDescent="0.3">
      <c r="B149" s="84" t="s">
        <v>44</v>
      </c>
      <c r="C149" s="85"/>
      <c r="D149" s="86"/>
      <c r="E149" s="23" t="s">
        <v>71</v>
      </c>
    </row>
    <row r="176" spans="2:5" ht="15.6" x14ac:dyDescent="0.3">
      <c r="B176" s="93" t="s">
        <v>4</v>
      </c>
      <c r="C176" s="93"/>
      <c r="D176" s="93"/>
      <c r="E176" s="93"/>
    </row>
    <row r="177" spans="2:5" x14ac:dyDescent="0.3">
      <c r="B177" s="7" t="s">
        <v>47</v>
      </c>
      <c r="C177" s="8"/>
      <c r="D177" s="9"/>
      <c r="E177" s="6" t="s">
        <v>77</v>
      </c>
    </row>
    <row r="178" spans="2:5" x14ac:dyDescent="0.3">
      <c r="B178" s="84" t="s">
        <v>45</v>
      </c>
      <c r="C178" s="85"/>
      <c r="D178" s="86"/>
      <c r="E178" s="25" t="s">
        <v>63</v>
      </c>
    </row>
    <row r="179" spans="2:5" x14ac:dyDescent="0.3">
      <c r="B179" s="84" t="s">
        <v>28</v>
      </c>
      <c r="C179" s="85"/>
      <c r="D179" s="86"/>
      <c r="E179" s="30" t="s">
        <v>87</v>
      </c>
    </row>
    <row r="180" spans="2:5" x14ac:dyDescent="0.3">
      <c r="B180" s="90" t="s">
        <v>46</v>
      </c>
      <c r="C180" s="91"/>
      <c r="D180" s="92"/>
      <c r="E180" s="23" t="s">
        <v>88</v>
      </c>
    </row>
    <row r="181" spans="2:5" x14ac:dyDescent="0.3">
      <c r="B181" s="94" t="s">
        <v>29</v>
      </c>
      <c r="C181" s="95"/>
      <c r="D181" s="96"/>
      <c r="E181" s="27">
        <v>10201401</v>
      </c>
    </row>
    <row r="182" spans="2:5" ht="28.8" x14ac:dyDescent="0.3">
      <c r="B182" s="90" t="s">
        <v>30</v>
      </c>
      <c r="C182" s="91"/>
      <c r="D182" s="92"/>
      <c r="E182" s="81" t="s">
        <v>89</v>
      </c>
    </row>
    <row r="183" spans="2:5" x14ac:dyDescent="0.3">
      <c r="B183" s="84" t="s">
        <v>3</v>
      </c>
      <c r="C183" s="85"/>
      <c r="D183" s="86"/>
      <c r="E183" s="23" t="s">
        <v>90</v>
      </c>
    </row>
    <row r="184" spans="2:5" x14ac:dyDescent="0.3">
      <c r="B184" s="84" t="s">
        <v>31</v>
      </c>
      <c r="C184" s="85"/>
      <c r="D184" s="86"/>
      <c r="E184" s="23">
        <v>2009</v>
      </c>
    </row>
    <row r="185" spans="2:5" x14ac:dyDescent="0.3">
      <c r="B185" s="84" t="s">
        <v>32</v>
      </c>
      <c r="C185" s="85"/>
      <c r="D185" s="86"/>
      <c r="E185" s="26" t="s">
        <v>68</v>
      </c>
    </row>
    <row r="186" spans="2:5" x14ac:dyDescent="0.3">
      <c r="B186" s="84" t="s">
        <v>33</v>
      </c>
      <c r="C186" s="85"/>
      <c r="D186" s="86"/>
      <c r="E186" s="24" t="s">
        <v>91</v>
      </c>
    </row>
    <row r="187" spans="2:5" x14ac:dyDescent="0.3">
      <c r="B187" s="84" t="s">
        <v>34</v>
      </c>
      <c r="C187" s="85"/>
      <c r="D187" s="86"/>
      <c r="E187" s="24" t="s">
        <v>92</v>
      </c>
    </row>
    <row r="188" spans="2:5" x14ac:dyDescent="0.3">
      <c r="B188" s="87" t="s">
        <v>35</v>
      </c>
      <c r="C188" s="88"/>
      <c r="D188" s="89"/>
      <c r="E188" s="23" t="s">
        <v>71</v>
      </c>
    </row>
    <row r="189" spans="2:5" x14ac:dyDescent="0.3">
      <c r="B189" s="90" t="s">
        <v>36</v>
      </c>
      <c r="C189" s="91"/>
      <c r="D189" s="92"/>
      <c r="E189" s="23" t="s">
        <v>71</v>
      </c>
    </row>
    <row r="190" spans="2:5" x14ac:dyDescent="0.3">
      <c r="B190" s="90" t="s">
        <v>37</v>
      </c>
      <c r="C190" s="91"/>
      <c r="D190" s="92"/>
      <c r="E190" s="23">
        <v>2.7</v>
      </c>
    </row>
    <row r="191" spans="2:5" x14ac:dyDescent="0.3">
      <c r="B191" s="90" t="s">
        <v>38</v>
      </c>
      <c r="C191" s="91"/>
      <c r="D191" s="92"/>
      <c r="E191" s="28">
        <v>9450</v>
      </c>
    </row>
    <row r="192" spans="2:5" x14ac:dyDescent="0.3">
      <c r="B192" s="90" t="s">
        <v>39</v>
      </c>
      <c r="C192" s="91"/>
      <c r="D192" s="92"/>
      <c r="E192" s="29" t="s">
        <v>72</v>
      </c>
    </row>
    <row r="193" spans="2:5" x14ac:dyDescent="0.3">
      <c r="B193" s="84" t="s">
        <v>41</v>
      </c>
      <c r="C193" s="85"/>
      <c r="D193" s="86"/>
      <c r="E193" s="23" t="s">
        <v>93</v>
      </c>
    </row>
    <row r="194" spans="2:5" x14ac:dyDescent="0.3">
      <c r="B194" s="84" t="s">
        <v>42</v>
      </c>
      <c r="C194" s="85"/>
      <c r="D194" s="86"/>
      <c r="E194" s="23" t="s">
        <v>68</v>
      </c>
    </row>
    <row r="195" spans="2:5" x14ac:dyDescent="0.3">
      <c r="B195" s="84" t="s">
        <v>43</v>
      </c>
      <c r="C195" s="85"/>
      <c r="D195" s="86"/>
      <c r="E195" s="23" t="s">
        <v>71</v>
      </c>
    </row>
    <row r="196" spans="2:5" x14ac:dyDescent="0.3">
      <c r="B196" s="84" t="s">
        <v>44</v>
      </c>
      <c r="C196" s="85"/>
      <c r="D196" s="86"/>
      <c r="E196" s="23" t="s">
        <v>71</v>
      </c>
    </row>
    <row r="225" spans="2:5" ht="15.6" x14ac:dyDescent="0.3">
      <c r="B225" s="93" t="s">
        <v>4</v>
      </c>
      <c r="C225" s="93"/>
      <c r="D225" s="93"/>
      <c r="E225" s="93"/>
    </row>
    <row r="226" spans="2:5" x14ac:dyDescent="0.3">
      <c r="B226" s="7" t="s">
        <v>47</v>
      </c>
      <c r="C226" s="8"/>
      <c r="D226" s="9"/>
      <c r="E226" s="6" t="s">
        <v>76</v>
      </c>
    </row>
    <row r="227" spans="2:5" x14ac:dyDescent="0.3">
      <c r="B227" s="84" t="s">
        <v>45</v>
      </c>
      <c r="C227" s="85"/>
      <c r="D227" s="86"/>
      <c r="E227" s="25" t="s">
        <v>63</v>
      </c>
    </row>
    <row r="228" spans="2:5" x14ac:dyDescent="0.3">
      <c r="B228" s="84" t="s">
        <v>28</v>
      </c>
      <c r="C228" s="85"/>
      <c r="D228" s="86"/>
      <c r="E228" s="30" t="s">
        <v>94</v>
      </c>
    </row>
    <row r="229" spans="2:5" x14ac:dyDescent="0.3">
      <c r="B229" s="90" t="s">
        <v>46</v>
      </c>
      <c r="C229" s="91"/>
      <c r="D229" s="92"/>
      <c r="E229" s="23" t="s">
        <v>95</v>
      </c>
    </row>
    <row r="230" spans="2:5" x14ac:dyDescent="0.3">
      <c r="B230" s="94" t="s">
        <v>29</v>
      </c>
      <c r="C230" s="95"/>
      <c r="D230" s="96"/>
      <c r="E230" s="27">
        <v>10200401</v>
      </c>
    </row>
    <row r="231" spans="2:5" ht="43.2" x14ac:dyDescent="0.3">
      <c r="B231" s="90" t="s">
        <v>30</v>
      </c>
      <c r="C231" s="91"/>
      <c r="D231" s="92"/>
      <c r="E231" s="81" t="s">
        <v>96</v>
      </c>
    </row>
    <row r="232" spans="2:5" x14ac:dyDescent="0.3">
      <c r="B232" s="84" t="s">
        <v>3</v>
      </c>
      <c r="C232" s="85"/>
      <c r="D232" s="86"/>
      <c r="E232" s="23" t="s">
        <v>97</v>
      </c>
    </row>
    <row r="233" spans="2:5" x14ac:dyDescent="0.3">
      <c r="B233" s="84" t="s">
        <v>31</v>
      </c>
      <c r="C233" s="85"/>
      <c r="D233" s="86"/>
      <c r="E233" s="23">
        <v>1990</v>
      </c>
    </row>
    <row r="234" spans="2:5" x14ac:dyDescent="0.3">
      <c r="B234" s="84" t="s">
        <v>32</v>
      </c>
      <c r="C234" s="85"/>
      <c r="D234" s="86"/>
      <c r="E234" s="26" t="s">
        <v>68</v>
      </c>
    </row>
    <row r="235" spans="2:5" x14ac:dyDescent="0.3">
      <c r="B235" s="84" t="s">
        <v>33</v>
      </c>
      <c r="C235" s="85"/>
      <c r="D235" s="86"/>
      <c r="E235" s="23" t="s">
        <v>98</v>
      </c>
    </row>
    <row r="236" spans="2:5" x14ac:dyDescent="0.3">
      <c r="B236" s="84" t="s">
        <v>34</v>
      </c>
      <c r="C236" s="85"/>
      <c r="D236" s="86"/>
      <c r="E236" s="23" t="s">
        <v>71</v>
      </c>
    </row>
    <row r="237" spans="2:5" x14ac:dyDescent="0.3">
      <c r="B237" s="87" t="s">
        <v>35</v>
      </c>
      <c r="C237" s="88"/>
      <c r="D237" s="89"/>
      <c r="E237" s="23" t="s">
        <v>71</v>
      </c>
    </row>
    <row r="238" spans="2:5" x14ac:dyDescent="0.3">
      <c r="B238" s="90" t="s">
        <v>36</v>
      </c>
      <c r="C238" s="91"/>
      <c r="D238" s="92"/>
      <c r="E238" s="23" t="s">
        <v>71</v>
      </c>
    </row>
    <row r="239" spans="2:5" x14ac:dyDescent="0.3">
      <c r="B239" s="90" t="s">
        <v>37</v>
      </c>
      <c r="C239" s="91"/>
      <c r="D239" s="92"/>
      <c r="E239" s="23">
        <v>28.7</v>
      </c>
    </row>
    <row r="240" spans="2:5" x14ac:dyDescent="0.3">
      <c r="B240" s="90" t="s">
        <v>38</v>
      </c>
      <c r="C240" s="91"/>
      <c r="D240" s="92"/>
      <c r="E240" s="28">
        <v>43200</v>
      </c>
    </row>
    <row r="241" spans="2:5" x14ac:dyDescent="0.3">
      <c r="B241" s="90" t="s">
        <v>39</v>
      </c>
      <c r="C241" s="91"/>
      <c r="D241" s="92"/>
      <c r="E241" s="29" t="s">
        <v>72</v>
      </c>
    </row>
    <row r="242" spans="2:5" x14ac:dyDescent="0.3">
      <c r="B242" s="84" t="s">
        <v>41</v>
      </c>
      <c r="C242" s="85"/>
      <c r="D242" s="86"/>
      <c r="E242" s="23" t="s">
        <v>71</v>
      </c>
    </row>
    <row r="243" spans="2:5" x14ac:dyDescent="0.3">
      <c r="B243" s="84" t="s">
        <v>42</v>
      </c>
      <c r="C243" s="85"/>
      <c r="D243" s="86"/>
      <c r="E243" s="23" t="s">
        <v>71</v>
      </c>
    </row>
    <row r="244" spans="2:5" x14ac:dyDescent="0.3">
      <c r="B244" s="84" t="s">
        <v>43</v>
      </c>
      <c r="C244" s="85"/>
      <c r="D244" s="86"/>
      <c r="E244" s="23" t="s">
        <v>71</v>
      </c>
    </row>
    <row r="245" spans="2:5" x14ac:dyDescent="0.3">
      <c r="B245" s="84" t="s">
        <v>44</v>
      </c>
      <c r="C245" s="85"/>
      <c r="D245" s="86"/>
      <c r="E245" s="23" t="s">
        <v>71</v>
      </c>
    </row>
    <row r="272" spans="2:5" ht="15.6" x14ac:dyDescent="0.3">
      <c r="B272" s="93" t="s">
        <v>4</v>
      </c>
      <c r="C272" s="93"/>
      <c r="D272" s="93"/>
      <c r="E272" s="93"/>
    </row>
    <row r="273" spans="2:5" x14ac:dyDescent="0.3">
      <c r="B273" s="7" t="s">
        <v>47</v>
      </c>
      <c r="C273" s="8"/>
      <c r="D273" s="9"/>
      <c r="E273" s="6" t="s">
        <v>75</v>
      </c>
    </row>
    <row r="274" spans="2:5" x14ac:dyDescent="0.3">
      <c r="B274" s="84" t="s">
        <v>45</v>
      </c>
      <c r="C274" s="85"/>
      <c r="D274" s="86"/>
      <c r="E274" s="25" t="s">
        <v>63</v>
      </c>
    </row>
    <row r="275" spans="2:5" x14ac:dyDescent="0.3">
      <c r="B275" s="84" t="s">
        <v>28</v>
      </c>
      <c r="C275" s="85"/>
      <c r="D275" s="86"/>
      <c r="E275" s="30" t="s">
        <v>99</v>
      </c>
    </row>
    <row r="276" spans="2:5" x14ac:dyDescent="0.3">
      <c r="B276" s="90" t="s">
        <v>46</v>
      </c>
      <c r="C276" s="91"/>
      <c r="D276" s="92"/>
      <c r="E276" s="23" t="s">
        <v>100</v>
      </c>
    </row>
    <row r="277" spans="2:5" x14ac:dyDescent="0.3">
      <c r="B277" s="94" t="s">
        <v>29</v>
      </c>
      <c r="C277" s="95"/>
      <c r="D277" s="96"/>
      <c r="E277" s="27">
        <v>10200401</v>
      </c>
    </row>
    <row r="278" spans="2:5" ht="43.2" x14ac:dyDescent="0.3">
      <c r="B278" s="90" t="s">
        <v>30</v>
      </c>
      <c r="C278" s="91"/>
      <c r="D278" s="92"/>
      <c r="E278" s="81" t="s">
        <v>96</v>
      </c>
    </row>
    <row r="279" spans="2:5" x14ac:dyDescent="0.3">
      <c r="B279" s="84" t="s">
        <v>3</v>
      </c>
      <c r="C279" s="85"/>
      <c r="D279" s="86"/>
      <c r="E279" s="23" t="s">
        <v>97</v>
      </c>
    </row>
    <row r="280" spans="2:5" x14ac:dyDescent="0.3">
      <c r="B280" s="84" t="s">
        <v>31</v>
      </c>
      <c r="C280" s="85"/>
      <c r="D280" s="86"/>
      <c r="E280" s="23">
        <v>1990</v>
      </c>
    </row>
    <row r="281" spans="2:5" x14ac:dyDescent="0.3">
      <c r="B281" s="84" t="s">
        <v>32</v>
      </c>
      <c r="C281" s="85"/>
      <c r="D281" s="86"/>
      <c r="E281" s="26" t="s">
        <v>68</v>
      </c>
    </row>
    <row r="282" spans="2:5" x14ac:dyDescent="0.3">
      <c r="B282" s="84" t="s">
        <v>33</v>
      </c>
      <c r="C282" s="85"/>
      <c r="D282" s="86"/>
      <c r="E282" s="23" t="s">
        <v>98</v>
      </c>
    </row>
    <row r="283" spans="2:5" x14ac:dyDescent="0.3">
      <c r="B283" s="84" t="s">
        <v>34</v>
      </c>
      <c r="C283" s="85"/>
      <c r="D283" s="86"/>
      <c r="E283" s="23" t="s">
        <v>71</v>
      </c>
    </row>
    <row r="284" spans="2:5" x14ac:dyDescent="0.3">
      <c r="B284" s="87" t="s">
        <v>35</v>
      </c>
      <c r="C284" s="88"/>
      <c r="D284" s="89"/>
      <c r="E284" s="23" t="s">
        <v>71</v>
      </c>
    </row>
    <row r="285" spans="2:5" x14ac:dyDescent="0.3">
      <c r="B285" s="90" t="s">
        <v>36</v>
      </c>
      <c r="C285" s="91"/>
      <c r="D285" s="92"/>
      <c r="E285" s="23" t="s">
        <v>71</v>
      </c>
    </row>
    <row r="286" spans="2:5" x14ac:dyDescent="0.3">
      <c r="B286" s="90" t="s">
        <v>37</v>
      </c>
      <c r="C286" s="91"/>
      <c r="D286" s="92"/>
      <c r="E286" s="23">
        <v>28.7</v>
      </c>
    </row>
    <row r="287" spans="2:5" x14ac:dyDescent="0.3">
      <c r="B287" s="90" t="s">
        <v>38</v>
      </c>
      <c r="C287" s="91"/>
      <c r="D287" s="92"/>
      <c r="E287" s="28">
        <v>43200</v>
      </c>
    </row>
    <row r="288" spans="2:5" x14ac:dyDescent="0.3">
      <c r="B288" s="90" t="s">
        <v>39</v>
      </c>
      <c r="C288" s="91"/>
      <c r="D288" s="92"/>
      <c r="E288" s="29" t="s">
        <v>72</v>
      </c>
    </row>
    <row r="289" spans="2:5" x14ac:dyDescent="0.3">
      <c r="B289" s="84" t="s">
        <v>41</v>
      </c>
      <c r="C289" s="85"/>
      <c r="D289" s="86"/>
      <c r="E289" s="23" t="s">
        <v>71</v>
      </c>
    </row>
    <row r="290" spans="2:5" x14ac:dyDescent="0.3">
      <c r="B290" s="84" t="s">
        <v>42</v>
      </c>
      <c r="C290" s="85"/>
      <c r="D290" s="86"/>
      <c r="E290" s="23" t="s">
        <v>71</v>
      </c>
    </row>
    <row r="291" spans="2:5" x14ac:dyDescent="0.3">
      <c r="B291" s="84" t="s">
        <v>43</v>
      </c>
      <c r="C291" s="85"/>
      <c r="D291" s="86"/>
      <c r="E291" s="23" t="s">
        <v>71</v>
      </c>
    </row>
    <row r="292" spans="2:5" x14ac:dyDescent="0.3">
      <c r="B292" s="84" t="s">
        <v>44</v>
      </c>
      <c r="C292" s="85"/>
      <c r="D292" s="86"/>
      <c r="E292" s="23" t="s">
        <v>71</v>
      </c>
    </row>
  </sheetData>
  <mergeCells count="130">
    <mergeCell ref="B71:D71"/>
    <mergeCell ref="B70:D70"/>
    <mergeCell ref="B66:D66"/>
    <mergeCell ref="B64:D64"/>
    <mergeCell ref="B63:D63"/>
    <mergeCell ref="B62:D62"/>
    <mergeCell ref="B65:D65"/>
    <mergeCell ref="B67:D67"/>
    <mergeCell ref="B68:D68"/>
    <mergeCell ref="B69:D69"/>
    <mergeCell ref="B90:D90"/>
    <mergeCell ref="B93:D93"/>
    <mergeCell ref="B92:D92"/>
    <mergeCell ref="B91:D91"/>
    <mergeCell ref="B20:E20"/>
    <mergeCell ref="B21:E21"/>
    <mergeCell ref="B40:E41"/>
    <mergeCell ref="B22:E22"/>
    <mergeCell ref="B23:E23"/>
    <mergeCell ref="B39:E39"/>
    <mergeCell ref="B54:D54"/>
    <mergeCell ref="B55:D55"/>
    <mergeCell ref="B56:D56"/>
    <mergeCell ref="C27:D27"/>
    <mergeCell ref="B57:D57"/>
    <mergeCell ref="B58:D58"/>
    <mergeCell ref="B51:E51"/>
    <mergeCell ref="B52:E52"/>
    <mergeCell ref="B43:E50"/>
    <mergeCell ref="B42:E42"/>
    <mergeCell ref="B60:E60"/>
    <mergeCell ref="B61:D61"/>
    <mergeCell ref="B72:D72"/>
    <mergeCell ref="B74:E74"/>
    <mergeCell ref="B136:D136"/>
    <mergeCell ref="B137:D137"/>
    <mergeCell ref="B129:E129"/>
    <mergeCell ref="B131:D131"/>
    <mergeCell ref="B132:D132"/>
    <mergeCell ref="B133:D133"/>
    <mergeCell ref="B134:D134"/>
    <mergeCell ref="B135:D135"/>
    <mergeCell ref="B86:E86"/>
    <mergeCell ref="B106:D106"/>
    <mergeCell ref="B94:D94"/>
    <mergeCell ref="B98:D98"/>
    <mergeCell ref="B97:D97"/>
    <mergeCell ref="B96:D96"/>
    <mergeCell ref="B95:D95"/>
    <mergeCell ref="B100:D100"/>
    <mergeCell ref="B101:D101"/>
    <mergeCell ref="B102:D102"/>
    <mergeCell ref="B99:D99"/>
    <mergeCell ref="B88:D88"/>
    <mergeCell ref="B103:D103"/>
    <mergeCell ref="B104:D104"/>
    <mergeCell ref="B105:D105"/>
    <mergeCell ref="B89:D89"/>
    <mergeCell ref="B149:D149"/>
    <mergeCell ref="B144:D144"/>
    <mergeCell ref="B145:D145"/>
    <mergeCell ref="B146:D146"/>
    <mergeCell ref="B147:D147"/>
    <mergeCell ref="B148:D148"/>
    <mergeCell ref="B138:D138"/>
    <mergeCell ref="B139:D139"/>
    <mergeCell ref="B140:D140"/>
    <mergeCell ref="B141:D141"/>
    <mergeCell ref="B142:D142"/>
    <mergeCell ref="B143:D143"/>
    <mergeCell ref="B178:D178"/>
    <mergeCell ref="B176:E176"/>
    <mergeCell ref="B181:D181"/>
    <mergeCell ref="B182:D182"/>
    <mergeCell ref="B183:D183"/>
    <mergeCell ref="B184:D184"/>
    <mergeCell ref="B185:D185"/>
    <mergeCell ref="B186:D186"/>
    <mergeCell ref="B187:D187"/>
    <mergeCell ref="B196:D196"/>
    <mergeCell ref="B191:D191"/>
    <mergeCell ref="B192:D192"/>
    <mergeCell ref="B193:D193"/>
    <mergeCell ref="B194:D194"/>
    <mergeCell ref="B195:D195"/>
    <mergeCell ref="B179:D179"/>
    <mergeCell ref="B180:D180"/>
    <mergeCell ref="B188:D188"/>
    <mergeCell ref="B189:D189"/>
    <mergeCell ref="B190:D190"/>
    <mergeCell ref="B234:D234"/>
    <mergeCell ref="B228:D228"/>
    <mergeCell ref="B229:D229"/>
    <mergeCell ref="B230:D230"/>
    <mergeCell ref="B231:D231"/>
    <mergeCell ref="B232:D232"/>
    <mergeCell ref="B233:D233"/>
    <mergeCell ref="B227:D227"/>
    <mergeCell ref="B225:E225"/>
    <mergeCell ref="B235:D235"/>
    <mergeCell ref="B236:D236"/>
    <mergeCell ref="B237:D237"/>
    <mergeCell ref="B238:D238"/>
    <mergeCell ref="B239:D239"/>
    <mergeCell ref="B240:D240"/>
    <mergeCell ref="B241:D241"/>
    <mergeCell ref="B242:D242"/>
    <mergeCell ref="B243:D243"/>
    <mergeCell ref="B244:D244"/>
    <mergeCell ref="B245:D245"/>
    <mergeCell ref="B272:E272"/>
    <mergeCell ref="B274:D274"/>
    <mergeCell ref="B275:D275"/>
    <mergeCell ref="B276:D276"/>
    <mergeCell ref="B277:D277"/>
    <mergeCell ref="B278:D278"/>
    <mergeCell ref="B288:D288"/>
    <mergeCell ref="B289:D289"/>
    <mergeCell ref="B290:D290"/>
    <mergeCell ref="B291:D291"/>
    <mergeCell ref="B292:D292"/>
    <mergeCell ref="B279:D279"/>
    <mergeCell ref="B280:D280"/>
    <mergeCell ref="B281:D281"/>
    <mergeCell ref="B282:D282"/>
    <mergeCell ref="B283:D283"/>
    <mergeCell ref="B284:D284"/>
    <mergeCell ref="B285:D285"/>
    <mergeCell ref="B286:D286"/>
    <mergeCell ref="B287:D287"/>
  </mergeCells>
  <dataValidations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94 E233 E137 E184 E280">
      <formula1>0</formula1>
    </dataValidation>
    <dataValidation type="list" allowBlank="1" showInputMessage="1" showErrorMessage="1" sqref="E88 E227 E131 E178 E274">
      <formula1>TIPO_FUENTE</formula1>
    </dataValidation>
    <dataValidation type="decimal" operator="greaterThanOrEqual" allowBlank="1" showInputMessage="1" showErrorMessage="1" sqref="E100:E101 E239:E240 E143:E144 E190:E191 E286:E287">
      <formula1>0</formula1>
    </dataValidation>
  </dataValidations>
  <pageMargins left="0.7" right="0.7" top="0.75" bottom="0.75" header="0.3" footer="0.3"/>
  <pageSetup scale="94" orientation="portrait" verticalDpi="0" r:id="rId1"/>
  <headerFooter differentFirst="1">
    <oddHeader>&amp;L&amp;G&amp;C
Expediente: DFZ-2016-4886-IX-LEY-EI&amp;R&amp;G</oddHeader>
    <oddFooter>&amp;R&amp;P</oddFooter>
    <firstHeader>&amp;C&amp;G</firstHeader>
  </headerFooter>
  <rowBreaks count="1" manualBreakCount="1">
    <brk id="38" max="16383" man="1"/>
  </rowBreaks>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'ALT. 10'!#REF!</xm:f>
          </x14:formula1>
          <xm:sqref>E91 E230 E134 E181 E277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topLeftCell="A6" zoomScaleNormal="100" workbookViewId="0">
      <selection activeCell="B8" sqref="B8:I28"/>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31" t="e">
        <f>Datos!#REF!</f>
        <v>#REF!</v>
      </c>
      <c r="D3" s="131"/>
      <c r="E3" s="131"/>
      <c r="F3" s="131"/>
      <c r="G3" s="131"/>
      <c r="H3" s="131"/>
      <c r="I3" s="131"/>
    </row>
    <row r="6" spans="2:10" ht="15.6" x14ac:dyDescent="0.3">
      <c r="B6" s="132" t="s">
        <v>4</v>
      </c>
      <c r="C6" s="132"/>
      <c r="D6" s="132"/>
      <c r="E6" s="132"/>
      <c r="F6" s="132"/>
      <c r="G6" s="132"/>
      <c r="H6" s="132"/>
      <c r="I6" s="132"/>
      <c r="J6" s="132"/>
    </row>
    <row r="7" spans="2:10" x14ac:dyDescent="0.3">
      <c r="B7" s="133"/>
      <c r="C7" s="133"/>
      <c r="D7" s="133"/>
      <c r="E7" s="133"/>
    </row>
    <row r="8" spans="2:10" x14ac:dyDescent="0.3">
      <c r="B8" s="134" t="s">
        <v>48</v>
      </c>
      <c r="C8" s="134"/>
      <c r="D8" s="134"/>
      <c r="E8" s="32" t="s">
        <v>49</v>
      </c>
      <c r="F8" s="32" t="s">
        <v>1</v>
      </c>
      <c r="G8" s="32" t="s">
        <v>2</v>
      </c>
      <c r="H8" s="32" t="s">
        <v>0</v>
      </c>
      <c r="I8" s="32" t="s">
        <v>50</v>
      </c>
      <c r="J8" s="12"/>
    </row>
    <row r="9" spans="2:10" x14ac:dyDescent="0.3">
      <c r="B9" s="128" t="s">
        <v>64</v>
      </c>
      <c r="C9" s="128" t="s">
        <v>65</v>
      </c>
      <c r="D9" s="3" t="s">
        <v>33</v>
      </c>
      <c r="E9" s="31">
        <v>8</v>
      </c>
      <c r="F9" s="31">
        <v>8</v>
      </c>
      <c r="G9" s="31"/>
      <c r="H9" s="31">
        <v>8</v>
      </c>
      <c r="I9" s="31" t="s">
        <v>101</v>
      </c>
      <c r="J9" s="12"/>
    </row>
    <row r="10" spans="2:10" x14ac:dyDescent="0.3">
      <c r="B10" s="129"/>
      <c r="C10" s="129"/>
      <c r="D10" s="5" t="s">
        <v>34</v>
      </c>
      <c r="E10" s="31">
        <v>10</v>
      </c>
      <c r="F10" s="31">
        <v>10</v>
      </c>
      <c r="G10" s="31">
        <v>10</v>
      </c>
      <c r="H10" s="31">
        <v>10</v>
      </c>
      <c r="I10" s="31" t="s">
        <v>101</v>
      </c>
      <c r="J10" s="12"/>
    </row>
    <row r="11" spans="2:10" x14ac:dyDescent="0.3">
      <c r="B11" s="129"/>
      <c r="C11" s="129"/>
      <c r="D11" s="11" t="s">
        <v>35</v>
      </c>
      <c r="E11" s="31"/>
      <c r="F11" s="31"/>
      <c r="G11" s="31"/>
      <c r="H11" s="31"/>
      <c r="I11" s="31"/>
      <c r="J11" s="12"/>
    </row>
    <row r="12" spans="2:10" x14ac:dyDescent="0.3">
      <c r="B12" s="130"/>
      <c r="C12" s="130"/>
      <c r="D12" s="5" t="s">
        <v>36</v>
      </c>
      <c r="E12" s="31"/>
      <c r="F12" s="31"/>
      <c r="G12" s="31"/>
      <c r="H12" s="31"/>
      <c r="I12" s="31"/>
      <c r="J12" s="12"/>
    </row>
    <row r="13" spans="2:10" x14ac:dyDescent="0.3">
      <c r="B13" s="128" t="s">
        <v>79</v>
      </c>
      <c r="C13" s="128" t="s">
        <v>80</v>
      </c>
      <c r="D13" s="3" t="s">
        <v>33</v>
      </c>
      <c r="E13" s="31">
        <v>10</v>
      </c>
      <c r="F13" s="31">
        <v>10</v>
      </c>
      <c r="G13" s="31"/>
      <c r="H13" s="31">
        <v>10</v>
      </c>
      <c r="I13" s="31" t="s">
        <v>101</v>
      </c>
    </row>
    <row r="14" spans="2:10" x14ac:dyDescent="0.3">
      <c r="B14" s="129"/>
      <c r="C14" s="129"/>
      <c r="D14" s="5" t="s">
        <v>34</v>
      </c>
      <c r="E14" s="31">
        <v>10</v>
      </c>
      <c r="F14" s="31">
        <v>10</v>
      </c>
      <c r="G14" s="31">
        <v>10</v>
      </c>
      <c r="H14" s="31">
        <v>10</v>
      </c>
      <c r="I14" s="31" t="s">
        <v>101</v>
      </c>
    </row>
    <row r="15" spans="2:10" x14ac:dyDescent="0.3">
      <c r="B15" s="129"/>
      <c r="C15" s="129"/>
      <c r="D15" s="11" t="s">
        <v>35</v>
      </c>
      <c r="E15" s="31"/>
      <c r="F15" s="31"/>
      <c r="G15" s="31"/>
      <c r="H15" s="31"/>
      <c r="I15" s="31"/>
    </row>
    <row r="16" spans="2:10" x14ac:dyDescent="0.3">
      <c r="B16" s="130"/>
      <c r="C16" s="130"/>
      <c r="D16" s="5" t="s">
        <v>36</v>
      </c>
      <c r="E16" s="31"/>
      <c r="F16" s="31"/>
      <c r="G16" s="31"/>
      <c r="H16" s="31"/>
      <c r="I16" s="31"/>
    </row>
    <row r="17" spans="2:9" x14ac:dyDescent="0.3">
      <c r="B17" s="128" t="s">
        <v>87</v>
      </c>
      <c r="C17" s="128" t="s">
        <v>88</v>
      </c>
      <c r="D17" s="3" t="s">
        <v>33</v>
      </c>
      <c r="E17" s="31">
        <v>8</v>
      </c>
      <c r="F17" s="31">
        <v>8</v>
      </c>
      <c r="G17" s="31">
        <v>8</v>
      </c>
      <c r="H17" s="31">
        <v>8</v>
      </c>
      <c r="I17" s="31" t="s">
        <v>101</v>
      </c>
    </row>
    <row r="18" spans="2:9" x14ac:dyDescent="0.3">
      <c r="B18" s="129"/>
      <c r="C18" s="129"/>
      <c r="D18" s="5" t="s">
        <v>34</v>
      </c>
      <c r="E18" s="31">
        <v>10</v>
      </c>
      <c r="F18" s="31">
        <v>10</v>
      </c>
      <c r="G18" s="31">
        <v>10</v>
      </c>
      <c r="H18" s="31">
        <v>10</v>
      </c>
      <c r="I18" s="31" t="s">
        <v>101</v>
      </c>
    </row>
    <row r="19" spans="2:9" x14ac:dyDescent="0.3">
      <c r="B19" s="129"/>
      <c r="C19" s="129"/>
      <c r="D19" s="11" t="s">
        <v>35</v>
      </c>
      <c r="E19" s="31"/>
      <c r="F19" s="31"/>
      <c r="G19" s="31"/>
      <c r="H19" s="31"/>
      <c r="I19" s="31"/>
    </row>
    <row r="20" spans="2:9" x14ac:dyDescent="0.3">
      <c r="B20" s="130"/>
      <c r="C20" s="130"/>
      <c r="D20" s="5" t="s">
        <v>36</v>
      </c>
      <c r="E20" s="31"/>
      <c r="F20" s="31"/>
      <c r="G20" s="31"/>
      <c r="H20" s="31"/>
      <c r="I20" s="31"/>
    </row>
    <row r="21" spans="2:9" x14ac:dyDescent="0.3">
      <c r="B21" s="128" t="s">
        <v>94</v>
      </c>
      <c r="C21" s="128" t="s">
        <v>95</v>
      </c>
      <c r="D21" s="3" t="s">
        <v>33</v>
      </c>
      <c r="E21" s="31">
        <v>10</v>
      </c>
      <c r="F21" s="31">
        <v>10</v>
      </c>
      <c r="G21" s="31">
        <v>10</v>
      </c>
      <c r="H21" s="31">
        <v>10</v>
      </c>
      <c r="I21" s="31" t="s">
        <v>101</v>
      </c>
    </row>
    <row r="22" spans="2:9" x14ac:dyDescent="0.3">
      <c r="B22" s="129"/>
      <c r="C22" s="129"/>
      <c r="D22" s="5" t="s">
        <v>34</v>
      </c>
      <c r="E22" s="31"/>
      <c r="F22" s="31"/>
      <c r="G22" s="31"/>
      <c r="H22" s="31"/>
      <c r="I22" s="31"/>
    </row>
    <row r="23" spans="2:9" x14ac:dyDescent="0.3">
      <c r="B23" s="129"/>
      <c r="C23" s="129"/>
      <c r="D23" s="11" t="s">
        <v>35</v>
      </c>
      <c r="E23" s="31"/>
      <c r="F23" s="31"/>
      <c r="G23" s="31"/>
      <c r="H23" s="31"/>
      <c r="I23" s="31"/>
    </row>
    <row r="24" spans="2:9" x14ac:dyDescent="0.3">
      <c r="B24" s="130"/>
      <c r="C24" s="130"/>
      <c r="D24" s="5" t="s">
        <v>36</v>
      </c>
      <c r="E24" s="31"/>
      <c r="F24" s="31"/>
      <c r="G24" s="31"/>
      <c r="H24" s="31"/>
      <c r="I24" s="31"/>
    </row>
    <row r="25" spans="2:9" x14ac:dyDescent="0.3">
      <c r="B25" s="128" t="s">
        <v>99</v>
      </c>
      <c r="C25" s="128" t="s">
        <v>100</v>
      </c>
      <c r="D25" s="3" t="s">
        <v>33</v>
      </c>
      <c r="E25" s="31">
        <v>10</v>
      </c>
      <c r="F25" s="31">
        <v>10</v>
      </c>
      <c r="G25" s="31">
        <v>10</v>
      </c>
      <c r="H25" s="31">
        <v>10</v>
      </c>
      <c r="I25" s="31" t="s">
        <v>101</v>
      </c>
    </row>
    <row r="26" spans="2:9" x14ac:dyDescent="0.3">
      <c r="B26" s="129"/>
      <c r="C26" s="129"/>
      <c r="D26" s="5" t="s">
        <v>34</v>
      </c>
      <c r="E26" s="4"/>
      <c r="F26" s="13"/>
      <c r="G26" s="13"/>
      <c r="H26" s="13"/>
      <c r="I26" s="13"/>
    </row>
    <row r="27" spans="2:9" x14ac:dyDescent="0.3">
      <c r="B27" s="129"/>
      <c r="C27" s="129"/>
      <c r="D27" s="11" t="s">
        <v>35</v>
      </c>
      <c r="E27" s="4"/>
      <c r="F27" s="13"/>
      <c r="G27" s="13"/>
      <c r="H27" s="13"/>
      <c r="I27" s="13"/>
    </row>
    <row r="28" spans="2:9" x14ac:dyDescent="0.3">
      <c r="B28" s="130"/>
      <c r="C28" s="130"/>
      <c r="D28" s="5" t="s">
        <v>36</v>
      </c>
      <c r="E28" s="4"/>
      <c r="F28" s="13"/>
      <c r="G28" s="13"/>
      <c r="H28" s="13"/>
      <c r="I28" s="13"/>
    </row>
    <row r="36" ht="14.4" customHeight="1" x14ac:dyDescent="0.3"/>
    <row r="41" ht="14.4" customHeight="1" x14ac:dyDescent="0.3"/>
  </sheetData>
  <mergeCells count="14">
    <mergeCell ref="C3:I3"/>
    <mergeCell ref="B6:J6"/>
    <mergeCell ref="B7:E7"/>
    <mergeCell ref="B9:B12"/>
    <mergeCell ref="C9:C12"/>
    <mergeCell ref="B8:D8"/>
    <mergeCell ref="B13:B16"/>
    <mergeCell ref="C13:C16"/>
    <mergeCell ref="B17:B20"/>
    <mergeCell ref="C17:C20"/>
    <mergeCell ref="B25:B28"/>
    <mergeCell ref="C25:C28"/>
    <mergeCell ref="B21:B24"/>
    <mergeCell ref="C21:C24"/>
  </mergeCells>
  <dataValidations count="2">
    <dataValidation type="list" allowBlank="1" showInputMessage="1" showErrorMessage="1" sqref="I9:I10 I13:I14 I17:I18 I21 I25">
      <formula1>"1,2,3,4,5,6,7,8,9,10,11,Otro,N/A"</formula1>
    </dataValidation>
    <dataValidation type="list" allowBlank="1" showInputMessage="1" showErrorMessage="1" sqref="E9:H25 I11:I12 I15:I16 I19:I20 I22:I24">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5"/>
  <sheetViews>
    <sheetView showGridLines="0" view="pageBreakPreview" zoomScale="25" zoomScaleNormal="100" zoomScaleSheetLayoutView="25" workbookViewId="0">
      <selection activeCell="H19" sqref="H19"/>
    </sheetView>
  </sheetViews>
  <sheetFormatPr baseColWidth="10" defaultColWidth="11.44140625" defaultRowHeight="13.2" x14ac:dyDescent="0.3"/>
  <cols>
    <col min="1" max="1" width="6.44140625" style="33" customWidth="1"/>
    <col min="2" max="2" width="12.88671875" style="33" customWidth="1"/>
    <col min="3" max="3" width="20.44140625" style="33" customWidth="1"/>
    <col min="4" max="4" width="33.6640625" style="33" customWidth="1"/>
    <col min="5" max="5" width="38.6640625" style="33" bestFit="1" customWidth="1"/>
    <col min="6" max="9" width="16.6640625" style="33" bestFit="1" customWidth="1"/>
    <col min="10" max="17" width="11.44140625" style="33"/>
    <col min="18" max="18" width="11.44140625" style="33" customWidth="1"/>
    <col min="19" max="59" width="11.44140625" style="33"/>
    <col min="60" max="60" width="11.44140625" style="33" customWidth="1"/>
    <col min="61" max="16384" width="11.44140625" style="33"/>
  </cols>
  <sheetData>
    <row r="1" spans="1:9" x14ac:dyDescent="0.25">
      <c r="B1" s="59"/>
    </row>
    <row r="2" spans="1:9" x14ac:dyDescent="0.3">
      <c r="E2" s="57"/>
      <c r="F2" s="57"/>
    </row>
    <row r="3" spans="1:9" x14ac:dyDescent="0.3">
      <c r="E3" s="57"/>
      <c r="F3" s="58"/>
    </row>
    <row r="4" spans="1:9" x14ac:dyDescent="0.3">
      <c r="E4" s="57"/>
      <c r="F4" s="57"/>
    </row>
    <row r="8" spans="1:9" ht="15.6" x14ac:dyDescent="0.3">
      <c r="B8" s="93" t="s">
        <v>137</v>
      </c>
      <c r="C8" s="93"/>
      <c r="D8" s="93"/>
      <c r="E8" s="93"/>
      <c r="F8" s="93"/>
    </row>
    <row r="10" spans="1:9" ht="15.6" x14ac:dyDescent="0.3">
      <c r="C10" s="185" t="str">
        <f>+[2]CUANTIFICACIÓN!B7</f>
        <v>Caldera recuperadora</v>
      </c>
      <c r="D10" s="93"/>
      <c r="E10" s="93"/>
      <c r="F10" s="93"/>
      <c r="G10" s="93"/>
    </row>
    <row r="11" spans="1:9" ht="15" thickBot="1" x14ac:dyDescent="0.35">
      <c r="B11" s="144"/>
      <c r="C11" s="144"/>
      <c r="D11" s="144"/>
      <c r="E11" s="52"/>
      <c r="F11" s="51" t="s">
        <v>49</v>
      </c>
      <c r="G11" s="51" t="s">
        <v>1</v>
      </c>
      <c r="H11" s="51" t="s">
        <v>2</v>
      </c>
      <c r="I11" s="50" t="s">
        <v>0</v>
      </c>
    </row>
    <row r="12" spans="1:9" x14ac:dyDescent="0.25">
      <c r="A12" s="56"/>
      <c r="B12" s="145" t="s">
        <v>132</v>
      </c>
      <c r="C12" s="146"/>
      <c r="D12" s="146"/>
      <c r="E12" s="36" t="s">
        <v>131</v>
      </c>
      <c r="F12" s="151" t="s">
        <v>68</v>
      </c>
      <c r="G12" s="152"/>
      <c r="H12" s="152"/>
      <c r="I12" s="153"/>
    </row>
    <row r="13" spans="1:9" x14ac:dyDescent="0.25">
      <c r="A13" s="56"/>
      <c r="B13" s="147"/>
      <c r="C13" s="148"/>
      <c r="D13" s="148"/>
      <c r="E13" s="35" t="s">
        <v>130</v>
      </c>
      <c r="F13" s="154" t="s">
        <v>68</v>
      </c>
      <c r="G13" s="155"/>
      <c r="H13" s="155"/>
      <c r="I13" s="156"/>
    </row>
    <row r="14" spans="1:9" ht="13.8" thickBot="1" x14ac:dyDescent="0.3">
      <c r="A14" s="56"/>
      <c r="B14" s="149"/>
      <c r="C14" s="150"/>
      <c r="D14" s="150"/>
      <c r="E14" s="34" t="s">
        <v>129</v>
      </c>
      <c r="F14" s="157" t="s">
        <v>68</v>
      </c>
      <c r="G14" s="158"/>
      <c r="H14" s="158"/>
      <c r="I14" s="159"/>
    </row>
    <row r="15" spans="1:9" x14ac:dyDescent="0.25">
      <c r="A15" s="56"/>
      <c r="B15" s="145" t="s">
        <v>128</v>
      </c>
      <c r="C15" s="146"/>
      <c r="D15" s="146"/>
      <c r="E15" s="36" t="s">
        <v>127</v>
      </c>
      <c r="F15" s="49">
        <v>1</v>
      </c>
      <c r="G15" s="48">
        <v>1</v>
      </c>
      <c r="H15" s="48" t="s">
        <v>136</v>
      </c>
      <c r="I15" s="47">
        <v>1</v>
      </c>
    </row>
    <row r="16" spans="1:9" ht="13.8" thickBot="1" x14ac:dyDescent="0.3">
      <c r="A16" s="56"/>
      <c r="B16" s="149"/>
      <c r="C16" s="150"/>
      <c r="D16" s="150"/>
      <c r="E16" s="34" t="s">
        <v>126</v>
      </c>
      <c r="F16" s="46">
        <v>1</v>
      </c>
      <c r="G16" s="45">
        <v>1</v>
      </c>
      <c r="H16" s="45" t="s">
        <v>136</v>
      </c>
      <c r="I16" s="44">
        <v>1</v>
      </c>
    </row>
    <row r="17" spans="1:9" x14ac:dyDescent="0.25">
      <c r="A17" s="56"/>
      <c r="B17" s="135" t="s">
        <v>125</v>
      </c>
      <c r="C17" s="136"/>
      <c r="D17" s="137"/>
      <c r="E17" s="36" t="s">
        <v>124</v>
      </c>
      <c r="F17" s="163" t="s">
        <v>123</v>
      </c>
      <c r="G17" s="164"/>
      <c r="H17" s="164"/>
      <c r="I17" s="165"/>
    </row>
    <row r="18" spans="1:9" ht="13.8" thickBot="1" x14ac:dyDescent="0.3">
      <c r="B18" s="141"/>
      <c r="C18" s="142"/>
      <c r="D18" s="143"/>
      <c r="E18" s="34" t="s">
        <v>122</v>
      </c>
      <c r="F18" s="160"/>
      <c r="G18" s="161"/>
      <c r="H18" s="161"/>
      <c r="I18" s="162"/>
    </row>
    <row r="19" spans="1:9" x14ac:dyDescent="0.25">
      <c r="B19" s="135" t="s">
        <v>121</v>
      </c>
      <c r="C19" s="136"/>
      <c r="D19" s="137"/>
      <c r="E19" s="36" t="s">
        <v>120</v>
      </c>
      <c r="F19" s="43"/>
      <c r="G19" s="43"/>
      <c r="H19" s="55"/>
      <c r="I19" s="43"/>
    </row>
    <row r="20" spans="1:9" x14ac:dyDescent="0.25">
      <c r="B20" s="138"/>
      <c r="C20" s="139"/>
      <c r="D20" s="140"/>
      <c r="E20" s="35" t="s">
        <v>119</v>
      </c>
      <c r="F20" s="42"/>
      <c r="G20" s="41"/>
      <c r="H20" s="54"/>
      <c r="I20" s="40"/>
    </row>
    <row r="21" spans="1:9" ht="13.8" thickBot="1" x14ac:dyDescent="0.3">
      <c r="B21" s="141"/>
      <c r="C21" s="142"/>
      <c r="D21" s="143"/>
      <c r="E21" s="34" t="s">
        <v>118</v>
      </c>
      <c r="F21" s="39"/>
      <c r="G21" s="38"/>
      <c r="H21" s="53"/>
      <c r="I21" s="37"/>
    </row>
    <row r="22" spans="1:9" x14ac:dyDescent="0.25">
      <c r="B22" s="145" t="s">
        <v>117</v>
      </c>
      <c r="C22" s="146"/>
      <c r="D22" s="146"/>
      <c r="E22" s="36" t="s">
        <v>116</v>
      </c>
      <c r="F22" s="186" t="s">
        <v>115</v>
      </c>
      <c r="G22" s="187"/>
      <c r="H22" s="187"/>
      <c r="I22" s="188"/>
    </row>
    <row r="23" spans="1:9" ht="13.8" thickBot="1" x14ac:dyDescent="0.3">
      <c r="B23" s="149"/>
      <c r="C23" s="150"/>
      <c r="D23" s="150"/>
      <c r="E23" s="34" t="s">
        <v>114</v>
      </c>
      <c r="F23" s="186"/>
      <c r="G23" s="187"/>
      <c r="H23" s="187"/>
      <c r="I23" s="188"/>
    </row>
    <row r="24" spans="1:9" x14ac:dyDescent="0.25">
      <c r="B24" s="135" t="s">
        <v>113</v>
      </c>
      <c r="C24" s="136"/>
      <c r="D24" s="137"/>
      <c r="E24" s="36" t="s">
        <v>112</v>
      </c>
      <c r="F24" s="180" t="s">
        <v>111</v>
      </c>
      <c r="G24" s="181"/>
      <c r="H24" s="181"/>
      <c r="I24" s="182"/>
    </row>
    <row r="25" spans="1:9" x14ac:dyDescent="0.25">
      <c r="B25" s="138"/>
      <c r="C25" s="139"/>
      <c r="D25" s="140"/>
      <c r="E25" s="35" t="s">
        <v>110</v>
      </c>
      <c r="F25" s="169" t="s">
        <v>71</v>
      </c>
      <c r="G25" s="170"/>
      <c r="H25" s="170"/>
      <c r="I25" s="171"/>
    </row>
    <row r="26" spans="1:9" x14ac:dyDescent="0.25">
      <c r="B26" s="138"/>
      <c r="C26" s="139"/>
      <c r="D26" s="140"/>
      <c r="E26" s="35" t="s">
        <v>109</v>
      </c>
      <c r="F26" s="169" t="s">
        <v>71</v>
      </c>
      <c r="G26" s="170"/>
      <c r="H26" s="170"/>
      <c r="I26" s="171"/>
    </row>
    <row r="27" spans="1:9" ht="13.8" thickBot="1" x14ac:dyDescent="0.3">
      <c r="B27" s="141"/>
      <c r="C27" s="142"/>
      <c r="D27" s="143"/>
      <c r="E27" s="34" t="s">
        <v>108</v>
      </c>
      <c r="F27" s="183" t="s">
        <v>71</v>
      </c>
      <c r="G27" s="172"/>
      <c r="H27" s="172"/>
      <c r="I27" s="173"/>
    </row>
    <row r="28" spans="1:9" ht="14.4" customHeight="1" x14ac:dyDescent="0.25">
      <c r="B28" s="135" t="s">
        <v>107</v>
      </c>
      <c r="C28" s="136"/>
      <c r="D28" s="137"/>
      <c r="E28" s="36" t="s">
        <v>106</v>
      </c>
      <c r="F28" s="166" t="s">
        <v>135</v>
      </c>
      <c r="G28" s="167"/>
      <c r="H28" s="167"/>
      <c r="I28" s="168"/>
    </row>
    <row r="29" spans="1:9" ht="14.4" customHeight="1" x14ac:dyDescent="0.25">
      <c r="B29" s="138"/>
      <c r="C29" s="139"/>
      <c r="D29" s="140"/>
      <c r="E29" s="35" t="s">
        <v>104</v>
      </c>
      <c r="F29" s="169" t="s">
        <v>103</v>
      </c>
      <c r="G29" s="170"/>
      <c r="H29" s="170"/>
      <c r="I29" s="171"/>
    </row>
    <row r="30" spans="1:9" ht="15" customHeight="1" thickBot="1" x14ac:dyDescent="0.3">
      <c r="B30" s="141"/>
      <c r="C30" s="142"/>
      <c r="D30" s="143"/>
      <c r="E30" s="34" t="s">
        <v>102</v>
      </c>
      <c r="F30" s="172" t="s">
        <v>68</v>
      </c>
      <c r="G30" s="172"/>
      <c r="H30" s="172"/>
      <c r="I30" s="173"/>
    </row>
    <row r="34" spans="2:9" x14ac:dyDescent="0.3">
      <c r="B34" s="184" t="s">
        <v>134</v>
      </c>
      <c r="C34" s="184"/>
      <c r="D34" s="184"/>
    </row>
    <row r="35" spans="2:9" ht="15.6" x14ac:dyDescent="0.3">
      <c r="D35" s="185" t="s">
        <v>133</v>
      </c>
      <c r="E35" s="93"/>
      <c r="F35" s="93"/>
      <c r="G35" s="93"/>
      <c r="H35" s="93"/>
    </row>
    <row r="36" spans="2:9" ht="15" thickBot="1" x14ac:dyDescent="0.35">
      <c r="B36" s="144"/>
      <c r="C36" s="144"/>
      <c r="D36" s="144"/>
      <c r="E36" s="52"/>
      <c r="F36" s="51" t="s">
        <v>49</v>
      </c>
      <c r="G36" s="51" t="s">
        <v>1</v>
      </c>
      <c r="H36" s="51" t="s">
        <v>2</v>
      </c>
      <c r="I36" s="50" t="s">
        <v>0</v>
      </c>
    </row>
    <row r="37" spans="2:9" x14ac:dyDescent="0.25">
      <c r="B37" s="145" t="s">
        <v>132</v>
      </c>
      <c r="C37" s="146"/>
      <c r="D37" s="146"/>
      <c r="E37" s="36" t="s">
        <v>131</v>
      </c>
      <c r="F37" s="151" t="s">
        <v>68</v>
      </c>
      <c r="G37" s="152"/>
      <c r="H37" s="152"/>
      <c r="I37" s="153"/>
    </row>
    <row r="38" spans="2:9" x14ac:dyDescent="0.25">
      <c r="B38" s="147"/>
      <c r="C38" s="148"/>
      <c r="D38" s="148"/>
      <c r="E38" s="35" t="s">
        <v>130</v>
      </c>
      <c r="F38" s="154" t="s">
        <v>68</v>
      </c>
      <c r="G38" s="155"/>
      <c r="H38" s="155"/>
      <c r="I38" s="156"/>
    </row>
    <row r="39" spans="2:9" ht="13.8" thickBot="1" x14ac:dyDescent="0.3">
      <c r="B39" s="149"/>
      <c r="C39" s="150"/>
      <c r="D39" s="150"/>
      <c r="E39" s="34" t="s">
        <v>129</v>
      </c>
      <c r="F39" s="157" t="s">
        <v>68</v>
      </c>
      <c r="G39" s="158"/>
      <c r="H39" s="158"/>
      <c r="I39" s="159"/>
    </row>
    <row r="40" spans="2:9" x14ac:dyDescent="0.25">
      <c r="B40" s="145" t="s">
        <v>128</v>
      </c>
      <c r="C40" s="146"/>
      <c r="D40" s="146"/>
      <c r="E40" s="36" t="s">
        <v>127</v>
      </c>
      <c r="F40" s="49">
        <v>1</v>
      </c>
      <c r="G40" s="48">
        <v>1</v>
      </c>
      <c r="H40" s="48">
        <v>1</v>
      </c>
      <c r="I40" s="47">
        <v>1</v>
      </c>
    </row>
    <row r="41" spans="2:9" ht="13.8" thickBot="1" x14ac:dyDescent="0.3">
      <c r="B41" s="149"/>
      <c r="C41" s="150"/>
      <c r="D41" s="150"/>
      <c r="E41" s="34" t="s">
        <v>126</v>
      </c>
      <c r="F41" s="46">
        <v>1</v>
      </c>
      <c r="G41" s="45">
        <v>1</v>
      </c>
      <c r="H41" s="45">
        <v>1</v>
      </c>
      <c r="I41" s="44">
        <v>1</v>
      </c>
    </row>
    <row r="42" spans="2:9" x14ac:dyDescent="0.25">
      <c r="B42" s="135" t="s">
        <v>125</v>
      </c>
      <c r="C42" s="136"/>
      <c r="D42" s="137"/>
      <c r="E42" s="36" t="s">
        <v>124</v>
      </c>
      <c r="F42" s="163" t="s">
        <v>123</v>
      </c>
      <c r="G42" s="164"/>
      <c r="H42" s="164"/>
      <c r="I42" s="165"/>
    </row>
    <row r="43" spans="2:9" ht="13.8" thickBot="1" x14ac:dyDescent="0.3">
      <c r="B43" s="141"/>
      <c r="C43" s="142"/>
      <c r="D43" s="143"/>
      <c r="E43" s="34" t="s">
        <v>122</v>
      </c>
      <c r="F43" s="160"/>
      <c r="G43" s="161"/>
      <c r="H43" s="161"/>
      <c r="I43" s="162"/>
    </row>
    <row r="44" spans="2:9" x14ac:dyDescent="0.25">
      <c r="B44" s="135" t="s">
        <v>121</v>
      </c>
      <c r="C44" s="136"/>
      <c r="D44" s="137"/>
      <c r="E44" s="36" t="s">
        <v>120</v>
      </c>
      <c r="F44" s="43"/>
      <c r="G44" s="43"/>
      <c r="H44" s="43"/>
      <c r="I44" s="43"/>
    </row>
    <row r="45" spans="2:9" x14ac:dyDescent="0.25">
      <c r="B45" s="138"/>
      <c r="C45" s="139"/>
      <c r="D45" s="140"/>
      <c r="E45" s="35" t="s">
        <v>119</v>
      </c>
      <c r="F45" s="42"/>
      <c r="G45" s="41"/>
      <c r="H45" s="41"/>
      <c r="I45" s="40"/>
    </row>
    <row r="46" spans="2:9" ht="13.8" thickBot="1" x14ac:dyDescent="0.3">
      <c r="B46" s="141"/>
      <c r="C46" s="142"/>
      <c r="D46" s="143"/>
      <c r="E46" s="34" t="s">
        <v>118</v>
      </c>
      <c r="F46" s="39"/>
      <c r="G46" s="38"/>
      <c r="H46" s="38"/>
      <c r="I46" s="37"/>
    </row>
    <row r="47" spans="2:9" x14ac:dyDescent="0.25">
      <c r="B47" s="145" t="s">
        <v>117</v>
      </c>
      <c r="C47" s="146"/>
      <c r="D47" s="146"/>
      <c r="E47" s="36" t="s">
        <v>116</v>
      </c>
      <c r="F47" s="174" t="s">
        <v>115</v>
      </c>
      <c r="G47" s="175"/>
      <c r="H47" s="175"/>
      <c r="I47" s="176"/>
    </row>
    <row r="48" spans="2:9" ht="13.8" thickBot="1" x14ac:dyDescent="0.3">
      <c r="B48" s="149"/>
      <c r="C48" s="150"/>
      <c r="D48" s="150"/>
      <c r="E48" s="34" t="s">
        <v>114</v>
      </c>
      <c r="F48" s="177"/>
      <c r="G48" s="178"/>
      <c r="H48" s="178"/>
      <c r="I48" s="179"/>
    </row>
    <row r="49" spans="2:9" x14ac:dyDescent="0.25">
      <c r="B49" s="135" t="s">
        <v>113</v>
      </c>
      <c r="C49" s="136"/>
      <c r="D49" s="137"/>
      <c r="E49" s="36" t="s">
        <v>112</v>
      </c>
      <c r="F49" s="180" t="s">
        <v>111</v>
      </c>
      <c r="G49" s="181"/>
      <c r="H49" s="181"/>
      <c r="I49" s="182"/>
    </row>
    <row r="50" spans="2:9" x14ac:dyDescent="0.25">
      <c r="B50" s="138"/>
      <c r="C50" s="139"/>
      <c r="D50" s="140"/>
      <c r="E50" s="35" t="s">
        <v>110</v>
      </c>
      <c r="F50" s="169" t="s">
        <v>71</v>
      </c>
      <c r="G50" s="170"/>
      <c r="H50" s="170"/>
      <c r="I50" s="171"/>
    </row>
    <row r="51" spans="2:9" x14ac:dyDescent="0.25">
      <c r="B51" s="138"/>
      <c r="C51" s="139"/>
      <c r="D51" s="140"/>
      <c r="E51" s="35" t="s">
        <v>109</v>
      </c>
      <c r="F51" s="169" t="s">
        <v>71</v>
      </c>
      <c r="G51" s="170"/>
      <c r="H51" s="170"/>
      <c r="I51" s="171"/>
    </row>
    <row r="52" spans="2:9" ht="13.8" thickBot="1" x14ac:dyDescent="0.3">
      <c r="B52" s="141"/>
      <c r="C52" s="142"/>
      <c r="D52" s="143"/>
      <c r="E52" s="34" t="s">
        <v>108</v>
      </c>
      <c r="F52" s="183" t="s">
        <v>71</v>
      </c>
      <c r="G52" s="172"/>
      <c r="H52" s="172"/>
      <c r="I52" s="173"/>
    </row>
    <row r="53" spans="2:9" x14ac:dyDescent="0.25">
      <c r="B53" s="135" t="s">
        <v>107</v>
      </c>
      <c r="C53" s="136"/>
      <c r="D53" s="137"/>
      <c r="E53" s="36" t="s">
        <v>106</v>
      </c>
      <c r="F53" s="166" t="s">
        <v>105</v>
      </c>
      <c r="G53" s="167"/>
      <c r="H53" s="167"/>
      <c r="I53" s="168"/>
    </row>
    <row r="54" spans="2:9" x14ac:dyDescent="0.25">
      <c r="B54" s="138"/>
      <c r="C54" s="139"/>
      <c r="D54" s="140"/>
      <c r="E54" s="35" t="s">
        <v>104</v>
      </c>
      <c r="F54" s="169" t="s">
        <v>103</v>
      </c>
      <c r="G54" s="170"/>
      <c r="H54" s="170"/>
      <c r="I54" s="171"/>
    </row>
    <row r="55" spans="2:9" ht="13.8" thickBot="1" x14ac:dyDescent="0.3">
      <c r="B55" s="141"/>
      <c r="C55" s="142"/>
      <c r="D55" s="143"/>
      <c r="E55" s="34" t="s">
        <v>102</v>
      </c>
      <c r="F55" s="172" t="s">
        <v>68</v>
      </c>
      <c r="G55" s="172"/>
      <c r="H55" s="172"/>
      <c r="I55" s="173"/>
    </row>
  </sheetData>
  <mergeCells count="48">
    <mergeCell ref="B8:F8"/>
    <mergeCell ref="F12:I12"/>
    <mergeCell ref="B11:D11"/>
    <mergeCell ref="B12:D14"/>
    <mergeCell ref="B15:D16"/>
    <mergeCell ref="F13:I13"/>
    <mergeCell ref="F14:I14"/>
    <mergeCell ref="C10:G10"/>
    <mergeCell ref="D35:H35"/>
    <mergeCell ref="B28:D30"/>
    <mergeCell ref="F28:I28"/>
    <mergeCell ref="F29:I29"/>
    <mergeCell ref="F30:I30"/>
    <mergeCell ref="F27:I27"/>
    <mergeCell ref="B34:D34"/>
    <mergeCell ref="B17:D18"/>
    <mergeCell ref="B19:D21"/>
    <mergeCell ref="F17:I17"/>
    <mergeCell ref="B22:D23"/>
    <mergeCell ref="F18:I18"/>
    <mergeCell ref="F25:I25"/>
    <mergeCell ref="F26:I26"/>
    <mergeCell ref="B24:D27"/>
    <mergeCell ref="F22:I22"/>
    <mergeCell ref="F23:I23"/>
    <mergeCell ref="F24:I24"/>
    <mergeCell ref="B53:D55"/>
    <mergeCell ref="F53:I53"/>
    <mergeCell ref="F54:I54"/>
    <mergeCell ref="F55:I55"/>
    <mergeCell ref="B47:D48"/>
    <mergeCell ref="F47:I47"/>
    <mergeCell ref="F48:I48"/>
    <mergeCell ref="B49:D52"/>
    <mergeCell ref="F49:I49"/>
    <mergeCell ref="F50:I50"/>
    <mergeCell ref="F51:I51"/>
    <mergeCell ref="F52:I52"/>
    <mergeCell ref="B44:D46"/>
    <mergeCell ref="B36:D36"/>
    <mergeCell ref="B37:D39"/>
    <mergeCell ref="F37:I37"/>
    <mergeCell ref="F38:I38"/>
    <mergeCell ref="F39:I39"/>
    <mergeCell ref="B40:D41"/>
    <mergeCell ref="B42:D43"/>
    <mergeCell ref="F43:I43"/>
    <mergeCell ref="F42:I42"/>
  </mergeCells>
  <dataValidations count="2">
    <dataValidation type="list" allowBlank="1" showInputMessage="1" showErrorMessage="1" sqref="F18 F43">
      <formula1>"Diseño,Otro"</formula1>
    </dataValidation>
    <dataValidation type="list" allowBlank="1" showInputMessage="1" showErrorMessage="1" sqref="F17 F42">
      <formula1>"CRPC, Otro"</formula1>
    </dataValidation>
  </dataValidations>
  <printOptions horizontalCentered="1"/>
  <pageMargins left="0.39370078740157483" right="0.39370078740157483" top="0.27559055118110237" bottom="0.70866141732283472" header="0" footer="0"/>
  <pageSetup scale="57"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36"/>
  <sheetViews>
    <sheetView showGridLines="0" view="pageLayout" topLeftCell="A143" zoomScale="40" zoomScaleNormal="10" zoomScaleSheetLayoutView="10" zoomScalePageLayoutView="40" workbookViewId="0">
      <selection activeCell="H167" sqref="H167"/>
    </sheetView>
  </sheetViews>
  <sheetFormatPr baseColWidth="10" defaultColWidth="11.5546875" defaultRowHeight="13.8" x14ac:dyDescent="0.25"/>
  <cols>
    <col min="1" max="1" width="11.5546875" style="60"/>
    <col min="2" max="2" width="42.88671875" style="60" customWidth="1"/>
    <col min="3" max="3" width="35.33203125" style="60" customWidth="1"/>
    <col min="4" max="4" width="20.6640625" style="60" customWidth="1"/>
    <col min="5" max="9" width="17.6640625" style="60" customWidth="1"/>
    <col min="10" max="16384" width="11.5546875" style="60"/>
  </cols>
  <sheetData>
    <row r="1" spans="2:8" x14ac:dyDescent="0.25">
      <c r="B1" s="76"/>
      <c r="D1" s="76"/>
      <c r="E1" s="76"/>
      <c r="F1" s="76"/>
      <c r="G1" s="76"/>
      <c r="H1" s="76"/>
    </row>
    <row r="2" spans="2:8" x14ac:dyDescent="0.25">
      <c r="B2" s="76"/>
      <c r="C2" s="76"/>
      <c r="D2" s="76"/>
      <c r="E2" s="76"/>
      <c r="F2" s="72"/>
      <c r="G2" s="72"/>
      <c r="H2" s="72"/>
    </row>
    <row r="3" spans="2:8" x14ac:dyDescent="0.25">
      <c r="B3" s="76"/>
      <c r="C3" s="76"/>
      <c r="D3" s="76"/>
      <c r="E3" s="76"/>
      <c r="F3" s="77"/>
      <c r="G3" s="72"/>
      <c r="H3" s="72"/>
    </row>
    <row r="4" spans="2:8" x14ac:dyDescent="0.25">
      <c r="B4" s="76"/>
      <c r="C4" s="76"/>
      <c r="D4" s="76"/>
      <c r="E4" s="76"/>
      <c r="F4" s="72"/>
      <c r="G4" s="72"/>
      <c r="H4" s="72"/>
    </row>
    <row r="5" spans="2:8" x14ac:dyDescent="0.25">
      <c r="B5" s="76"/>
      <c r="C5" s="76"/>
      <c r="D5" s="76"/>
      <c r="E5" s="76"/>
      <c r="F5" s="72"/>
      <c r="G5" s="72"/>
      <c r="H5" s="72"/>
    </row>
    <row r="6" spans="2:8" x14ac:dyDescent="0.25">
      <c r="B6" s="76"/>
      <c r="C6" s="76"/>
      <c r="D6" s="76"/>
      <c r="E6" s="76"/>
      <c r="F6" s="72"/>
      <c r="G6" s="72"/>
      <c r="H6" s="72"/>
    </row>
    <row r="7" spans="2:8" ht="15.6" x14ac:dyDescent="0.25">
      <c r="B7" s="205" t="s">
        <v>189</v>
      </c>
      <c r="C7" s="205"/>
      <c r="D7" s="73"/>
      <c r="E7" s="73"/>
      <c r="F7" s="73"/>
      <c r="G7" s="73"/>
      <c r="H7" s="72"/>
    </row>
    <row r="8" spans="2:8" ht="16.2" thickBot="1" x14ac:dyDescent="0.3">
      <c r="B8" s="75"/>
      <c r="C8" s="75"/>
      <c r="D8" s="73"/>
      <c r="E8" s="73"/>
      <c r="F8" s="73"/>
      <c r="G8" s="73"/>
      <c r="H8" s="72"/>
    </row>
    <row r="9" spans="2:8" ht="16.2" thickBot="1" x14ac:dyDescent="0.3">
      <c r="B9" s="206" t="s">
        <v>188</v>
      </c>
      <c r="C9" s="201"/>
      <c r="D9" s="202"/>
      <c r="E9" s="73"/>
      <c r="F9" s="73"/>
      <c r="G9" s="73"/>
      <c r="H9" s="72"/>
    </row>
    <row r="10" spans="2:8" x14ac:dyDescent="0.25">
      <c r="B10" s="71"/>
    </row>
    <row r="11" spans="2:8" ht="39.6" x14ac:dyDescent="0.25">
      <c r="B11" s="68" t="s">
        <v>154</v>
      </c>
      <c r="C11" s="203" t="s">
        <v>153</v>
      </c>
      <c r="D11" s="204"/>
    </row>
    <row r="12" spans="2:8" ht="40.950000000000003" customHeight="1" x14ac:dyDescent="0.25">
      <c r="B12" s="68" t="s">
        <v>152</v>
      </c>
      <c r="C12" s="203" t="s">
        <v>159</v>
      </c>
      <c r="D12" s="204"/>
    </row>
    <row r="13" spans="2:8" x14ac:dyDescent="0.25">
      <c r="B13" s="189" t="s">
        <v>150</v>
      </c>
      <c r="C13" s="70" t="s">
        <v>149</v>
      </c>
      <c r="D13" s="69" t="s">
        <v>71</v>
      </c>
    </row>
    <row r="14" spans="2:8" x14ac:dyDescent="0.25">
      <c r="B14" s="189"/>
      <c r="C14" s="70" t="s">
        <v>148</v>
      </c>
      <c r="D14" s="69" t="s">
        <v>71</v>
      </c>
    </row>
    <row r="15" spans="2:8" x14ac:dyDescent="0.25">
      <c r="B15" s="189"/>
      <c r="C15" s="70" t="s">
        <v>110</v>
      </c>
      <c r="D15" s="69" t="s">
        <v>71</v>
      </c>
    </row>
    <row r="16" spans="2:8" x14ac:dyDescent="0.25">
      <c r="B16" s="189"/>
      <c r="C16" s="70" t="s">
        <v>109</v>
      </c>
      <c r="D16" s="69" t="s">
        <v>71</v>
      </c>
    </row>
    <row r="17" spans="1:8" x14ac:dyDescent="0.25">
      <c r="B17" s="189"/>
      <c r="C17" s="70" t="s">
        <v>147</v>
      </c>
      <c r="D17" s="69" t="s">
        <v>71</v>
      </c>
    </row>
    <row r="18" spans="1:8" x14ac:dyDescent="0.25">
      <c r="B18" s="189"/>
      <c r="C18" s="70" t="s">
        <v>146</v>
      </c>
      <c r="D18" s="69" t="s">
        <v>71</v>
      </c>
    </row>
    <row r="19" spans="1:8" ht="26.4" x14ac:dyDescent="0.25">
      <c r="B19" s="68" t="s">
        <v>145</v>
      </c>
      <c r="C19" s="203" t="s">
        <v>187</v>
      </c>
      <c r="D19" s="204"/>
    </row>
    <row r="20" spans="1:8" ht="26.4" x14ac:dyDescent="0.25">
      <c r="B20" s="67" t="s">
        <v>143</v>
      </c>
      <c r="C20" s="195" t="s">
        <v>142</v>
      </c>
      <c r="D20" s="195"/>
    </row>
    <row r="21" spans="1:8" ht="33.6" customHeight="1" x14ac:dyDescent="0.25">
      <c r="B21" s="66" t="s">
        <v>141</v>
      </c>
      <c r="C21" s="196">
        <v>10100404</v>
      </c>
      <c r="D21" s="197"/>
    </row>
    <row r="22" spans="1:8" ht="33.6" customHeight="1" x14ac:dyDescent="0.25">
      <c r="B22" s="65" t="s">
        <v>140</v>
      </c>
      <c r="C22" s="198" t="s">
        <v>161</v>
      </c>
      <c r="D22" s="198"/>
    </row>
    <row r="23" spans="1:8" ht="12" customHeight="1" x14ac:dyDescent="0.25">
      <c r="A23" s="64"/>
      <c r="B23" s="64"/>
      <c r="C23" s="64"/>
      <c r="D23" s="64"/>
    </row>
    <row r="24" spans="1:8" ht="14.4" x14ac:dyDescent="0.25">
      <c r="B24" s="199"/>
      <c r="C24" s="199"/>
      <c r="D24" s="199"/>
      <c r="E24" s="63" t="s">
        <v>49</v>
      </c>
      <c r="F24" s="63" t="s">
        <v>1</v>
      </c>
      <c r="G24" s="63" t="s">
        <v>2</v>
      </c>
      <c r="H24" s="62" t="s">
        <v>0</v>
      </c>
    </row>
    <row r="25" spans="1:8" x14ac:dyDescent="0.25">
      <c r="B25" s="189" t="s">
        <v>139</v>
      </c>
      <c r="C25" s="189"/>
      <c r="D25" s="189"/>
      <c r="E25" s="61" t="str">
        <f>+VLOOKUP(C21,'[3]Hoja1 (2)'!$A$1:$G$113,4,0)</f>
        <v>0.000752*PET6</v>
      </c>
      <c r="F25" s="61" t="str">
        <f>+VLOOKUP(C21,'[3]Hoja1 (2)'!$A$1:$G$113,2,0)</f>
        <v>0.00301*PET6</v>
      </c>
      <c r="G25" s="61" t="str">
        <f>+VLOOKUP(C21,'[3]Hoja1 (2)'!$A$1:$G$113,3,0)</f>
        <v>3.06*PET6</v>
      </c>
      <c r="H25" s="61" t="str">
        <f>+VLOOKUP(C21,'[3]Hoja1 (2)'!$A$1:$G$113,5,0)</f>
        <v>0.00228*PET6</v>
      </c>
    </row>
    <row r="26" spans="1:8" x14ac:dyDescent="0.25">
      <c r="B26" s="190" t="s">
        <v>138</v>
      </c>
      <c r="C26" s="191"/>
      <c r="D26" s="192"/>
      <c r="E26" s="61" t="str">
        <f>+VLOOKUP(C22,[4]Hoja1!$B$1:$F$24,3,0)</f>
        <v>N/A</v>
      </c>
      <c r="F26" s="61" t="str">
        <f>+VLOOKUP(C22,[4]Hoja1!$B$1:$F$24,4,0)</f>
        <v>N/A</v>
      </c>
      <c r="G26" s="61" t="str">
        <f>+VLOOKUP(C22,[4]Hoja1!$B$1:$F$24,5,0)</f>
        <v>N/A</v>
      </c>
      <c r="H26" s="61">
        <f>+VLOOKUP(C22,[4]Hoja1!$B$1:$F$24,2,0)</f>
        <v>98</v>
      </c>
    </row>
    <row r="30" spans="1:8" ht="14.4" thickBot="1" x14ac:dyDescent="0.3"/>
    <row r="31" spans="1:8" ht="14.4" hidden="1" customHeight="1" x14ac:dyDescent="0.3">
      <c r="A31">
        <v>10100201</v>
      </c>
      <c r="B31" t="s">
        <v>186</v>
      </c>
    </row>
    <row r="32" spans="1:8" ht="39.6" hidden="1" customHeight="1" x14ac:dyDescent="0.3">
      <c r="A32">
        <v>10100202</v>
      </c>
      <c r="B32" t="s">
        <v>185</v>
      </c>
    </row>
    <row r="33" spans="1:2" ht="26.4" hidden="1" customHeight="1" x14ac:dyDescent="0.3">
      <c r="A33">
        <v>10100204</v>
      </c>
      <c r="B33" t="s">
        <v>184</v>
      </c>
    </row>
    <row r="34" spans="1:2" ht="14.4" hidden="1" customHeight="1" x14ac:dyDescent="0.3">
      <c r="A34">
        <v>10100212</v>
      </c>
      <c r="B34" t="s">
        <v>183</v>
      </c>
    </row>
    <row r="35" spans="1:2" ht="14.4" hidden="1" customHeight="1" x14ac:dyDescent="0.3">
      <c r="A35">
        <v>10100225</v>
      </c>
      <c r="B35" t="s">
        <v>182</v>
      </c>
    </row>
    <row r="36" spans="1:2" ht="14.4" hidden="1" customHeight="1" x14ac:dyDescent="0.3">
      <c r="A36">
        <v>10100401</v>
      </c>
      <c r="B36" t="s">
        <v>181</v>
      </c>
    </row>
    <row r="37" spans="1:2" ht="14.4" hidden="1" customHeight="1" x14ac:dyDescent="0.3">
      <c r="A37">
        <v>10100404</v>
      </c>
      <c r="B37" t="s">
        <v>180</v>
      </c>
    </row>
    <row r="38" spans="1:2" ht="14.4" hidden="1" customHeight="1" x14ac:dyDescent="0.3">
      <c r="A38">
        <v>10100405</v>
      </c>
      <c r="B38" t="s">
        <v>179</v>
      </c>
    </row>
    <row r="39" spans="1:2" ht="14.4" hidden="1" customHeight="1" x14ac:dyDescent="0.3">
      <c r="A39">
        <v>10100501</v>
      </c>
      <c r="B39" t="s">
        <v>178</v>
      </c>
    </row>
    <row r="40" spans="1:2" ht="26.4" hidden="1" customHeight="1" x14ac:dyDescent="0.3">
      <c r="A40">
        <v>10100601</v>
      </c>
      <c r="B40" t="s">
        <v>177</v>
      </c>
    </row>
    <row r="41" spans="1:2" ht="26.4" hidden="1" customHeight="1" x14ac:dyDescent="0.3">
      <c r="A41">
        <v>10100602</v>
      </c>
      <c r="B41" t="s">
        <v>176</v>
      </c>
    </row>
    <row r="42" spans="1:2" ht="14.4" hidden="1" customHeight="1" x14ac:dyDescent="0.3">
      <c r="A42">
        <v>10100701</v>
      </c>
      <c r="B42" t="s">
        <v>175</v>
      </c>
    </row>
    <row r="43" spans="1:2" ht="14.4" hidden="1" customHeight="1" x14ac:dyDescent="0.3">
      <c r="A43">
        <v>10100702</v>
      </c>
      <c r="B43" t="s">
        <v>174</v>
      </c>
    </row>
    <row r="44" spans="1:2" ht="14.4" hidden="1" customHeight="1" x14ac:dyDescent="0.3">
      <c r="A44">
        <v>10100703</v>
      </c>
      <c r="B44" t="s">
        <v>173</v>
      </c>
    </row>
    <row r="45" spans="1:2" ht="14.4" hidden="1" customHeight="1" x14ac:dyDescent="0.3">
      <c r="A45">
        <v>10100818</v>
      </c>
      <c r="B45" t="s">
        <v>172</v>
      </c>
    </row>
    <row r="46" spans="1:2" ht="14.4" hidden="1" customHeight="1" x14ac:dyDescent="0.3">
      <c r="A46">
        <v>10100901</v>
      </c>
      <c r="B46" t="s">
        <v>171</v>
      </c>
    </row>
    <row r="47" spans="1:2" ht="14.4" hidden="1" customHeight="1" x14ac:dyDescent="0.3">
      <c r="A47">
        <v>10100902</v>
      </c>
      <c r="B47" t="s">
        <v>170</v>
      </c>
    </row>
    <row r="48" spans="1:2" ht="15" hidden="1" thickBot="1" x14ac:dyDescent="0.35">
      <c r="A48">
        <v>10100903</v>
      </c>
      <c r="B48" t="s">
        <v>161</v>
      </c>
    </row>
    <row r="49" spans="1:2" ht="15" hidden="1" thickBot="1" x14ac:dyDescent="0.35">
      <c r="A49">
        <v>10100908</v>
      </c>
      <c r="B49" t="s">
        <v>169</v>
      </c>
    </row>
    <row r="50" spans="1:2" ht="15" hidden="1" thickBot="1" x14ac:dyDescent="0.35">
      <c r="A50">
        <v>10101201</v>
      </c>
      <c r="B50" t="s">
        <v>168</v>
      </c>
    </row>
    <row r="51" spans="1:2" ht="15" hidden="1" thickBot="1" x14ac:dyDescent="0.35">
      <c r="A51">
        <v>10101304</v>
      </c>
      <c r="B51" t="s">
        <v>157</v>
      </c>
    </row>
    <row r="52" spans="1:2" ht="15" hidden="1" thickBot="1" x14ac:dyDescent="0.35">
      <c r="A52">
        <v>10101307</v>
      </c>
      <c r="B52" t="s">
        <v>167</v>
      </c>
    </row>
    <row r="53" spans="1:2" ht="15" hidden="1" thickBot="1" x14ac:dyDescent="0.35">
      <c r="A53">
        <v>10101401</v>
      </c>
      <c r="B53" t="s">
        <v>166</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200" t="s">
        <v>165</v>
      </c>
      <c r="C143" s="201"/>
      <c r="D143" s="202"/>
      <c r="E143" s="73"/>
      <c r="F143" s="73"/>
      <c r="G143" s="73"/>
      <c r="H143" s="72"/>
    </row>
    <row r="144" spans="1:8" x14ac:dyDescent="0.25">
      <c r="B144" s="71"/>
    </row>
    <row r="145" spans="2:8" ht="39.6" x14ac:dyDescent="0.25">
      <c r="B145" s="68" t="s">
        <v>154</v>
      </c>
      <c r="C145" s="203" t="s">
        <v>153</v>
      </c>
      <c r="D145" s="204"/>
    </row>
    <row r="146" spans="2:8" ht="26.4" x14ac:dyDescent="0.25">
      <c r="B146" s="68" t="s">
        <v>152</v>
      </c>
      <c r="C146" s="203" t="s">
        <v>159</v>
      </c>
      <c r="D146" s="204"/>
    </row>
    <row r="147" spans="2:8" x14ac:dyDescent="0.25">
      <c r="B147" s="189" t="s">
        <v>150</v>
      </c>
      <c r="C147" s="70" t="s">
        <v>149</v>
      </c>
      <c r="D147" s="69" t="s">
        <v>71</v>
      </c>
    </row>
    <row r="148" spans="2:8" x14ac:dyDescent="0.25">
      <c r="B148" s="189"/>
      <c r="C148" s="70" t="s">
        <v>148</v>
      </c>
      <c r="D148" s="69" t="s">
        <v>71</v>
      </c>
    </row>
    <row r="149" spans="2:8" x14ac:dyDescent="0.25">
      <c r="B149" s="189"/>
      <c r="C149" s="70" t="s">
        <v>110</v>
      </c>
      <c r="D149" s="69" t="s">
        <v>71</v>
      </c>
    </row>
    <row r="150" spans="2:8" x14ac:dyDescent="0.25">
      <c r="B150" s="189"/>
      <c r="C150" s="70" t="s">
        <v>109</v>
      </c>
      <c r="D150" s="69" t="s">
        <v>71</v>
      </c>
    </row>
    <row r="151" spans="2:8" x14ac:dyDescent="0.25">
      <c r="B151" s="189"/>
      <c r="C151" s="70" t="s">
        <v>147</v>
      </c>
      <c r="D151" s="69" t="s">
        <v>71</v>
      </c>
    </row>
    <row r="152" spans="2:8" x14ac:dyDescent="0.25">
      <c r="B152" s="189"/>
      <c r="C152" s="70" t="s">
        <v>146</v>
      </c>
      <c r="D152" s="69" t="s">
        <v>71</v>
      </c>
    </row>
    <row r="153" spans="2:8" ht="26.4" x14ac:dyDescent="0.25">
      <c r="B153" s="68" t="s">
        <v>145</v>
      </c>
      <c r="C153" s="203" t="s">
        <v>164</v>
      </c>
      <c r="D153" s="204"/>
    </row>
    <row r="154" spans="2:8" ht="26.4" x14ac:dyDescent="0.25">
      <c r="B154" s="67" t="s">
        <v>143</v>
      </c>
      <c r="C154" s="195" t="s">
        <v>142</v>
      </c>
      <c r="D154" s="195"/>
    </row>
    <row r="155" spans="2:8" x14ac:dyDescent="0.25">
      <c r="B155" s="66" t="s">
        <v>141</v>
      </c>
      <c r="C155" s="196">
        <f>[2]FUENTES!D11</f>
        <v>10100901</v>
      </c>
      <c r="D155" s="197"/>
    </row>
    <row r="156" spans="2:8" ht="13.95" customHeight="1" x14ac:dyDescent="0.25">
      <c r="B156" s="65" t="s">
        <v>140</v>
      </c>
      <c r="C156" s="198" t="s">
        <v>161</v>
      </c>
      <c r="D156" s="198"/>
    </row>
    <row r="157" spans="2:8" x14ac:dyDescent="0.25">
      <c r="B157" s="64"/>
      <c r="C157" s="64"/>
      <c r="D157" s="64"/>
    </row>
    <row r="158" spans="2:8" ht="14.4" x14ac:dyDescent="0.25">
      <c r="B158" s="199"/>
      <c r="C158" s="199"/>
      <c r="D158" s="199"/>
      <c r="E158" s="63" t="s">
        <v>49</v>
      </c>
      <c r="F158" s="63" t="s">
        <v>1</v>
      </c>
      <c r="G158" s="63" t="s">
        <v>2</v>
      </c>
      <c r="H158" s="62" t="s">
        <v>0</v>
      </c>
    </row>
    <row r="159" spans="2:8" x14ac:dyDescent="0.25">
      <c r="B159" s="189" t="s">
        <v>139</v>
      </c>
      <c r="C159" s="189"/>
      <c r="D159" s="189"/>
      <c r="E159" s="61" t="str">
        <f>+VLOOKUP(C155,'[3]Hoja1 (2)'!$A$1:$G$113,4,0)</f>
        <v>0.00138*LENA</v>
      </c>
      <c r="F159" s="61" t="str">
        <f>+VLOOKUP(C155,'[3]Hoja1 (2)'!$A$1:$G$113,2,0)</f>
        <v>0.000156*LENA</v>
      </c>
      <c r="G159" s="61" t="s">
        <v>136</v>
      </c>
      <c r="H159" s="61" t="str">
        <f>+VLOOKUP(C155,'[3]Hoja1 (2)'!$A$1:$G$113,5,0)</f>
        <v>0.000338*LENA</v>
      </c>
    </row>
    <row r="160" spans="2:8" x14ac:dyDescent="0.25">
      <c r="B160" s="190" t="s">
        <v>138</v>
      </c>
      <c r="C160" s="191"/>
      <c r="D160" s="192"/>
      <c r="E160" s="61" t="str">
        <f>+VLOOKUP(C156,[4]Hoja1!$B$1:$F$24,3,0)</f>
        <v>N/A</v>
      </c>
      <c r="F160" s="61" t="str">
        <f>+VLOOKUP(C156,[4]Hoja1!$B$1:$F$24,4,0)</f>
        <v>N/A</v>
      </c>
      <c r="G160" s="61" t="str">
        <f>+VLOOKUP(C156,[4]Hoja1!$B$1:$F$24,5,0)</f>
        <v>N/A</v>
      </c>
      <c r="H160" s="61">
        <f>+VLOOKUP(C156,[4]Hoja1!$B$1:$F$24,2,0)</f>
        <v>98</v>
      </c>
    </row>
    <row r="164" spans="2:8" ht="14.4" thickBot="1" x14ac:dyDescent="0.3"/>
    <row r="165" spans="2:8" ht="16.2" thickBot="1" x14ac:dyDescent="0.3">
      <c r="B165" s="200" t="s">
        <v>163</v>
      </c>
      <c r="C165" s="201"/>
      <c r="D165" s="202"/>
      <c r="E165" s="73"/>
      <c r="F165" s="73"/>
      <c r="G165" s="73"/>
      <c r="H165" s="72"/>
    </row>
    <row r="166" spans="2:8" x14ac:dyDescent="0.25">
      <c r="B166" s="71"/>
    </row>
    <row r="167" spans="2:8" ht="39.6" x14ac:dyDescent="0.25">
      <c r="B167" s="68" t="s">
        <v>154</v>
      </c>
      <c r="C167" s="203" t="s">
        <v>153</v>
      </c>
      <c r="D167" s="204"/>
    </row>
    <row r="168" spans="2:8" ht="26.4" x14ac:dyDescent="0.25">
      <c r="B168" s="68" t="s">
        <v>152</v>
      </c>
      <c r="C168" s="203" t="s">
        <v>159</v>
      </c>
      <c r="D168" s="204"/>
    </row>
    <row r="169" spans="2:8" x14ac:dyDescent="0.25">
      <c r="B169" s="189" t="s">
        <v>150</v>
      </c>
      <c r="C169" s="70" t="s">
        <v>149</v>
      </c>
      <c r="D169" s="69" t="s">
        <v>71</v>
      </c>
    </row>
    <row r="170" spans="2:8" x14ac:dyDescent="0.25">
      <c r="B170" s="189"/>
      <c r="C170" s="70" t="s">
        <v>148</v>
      </c>
      <c r="D170" s="69" t="s">
        <v>71</v>
      </c>
    </row>
    <row r="171" spans="2:8" x14ac:dyDescent="0.25">
      <c r="B171" s="189"/>
      <c r="C171" s="70" t="s">
        <v>110</v>
      </c>
      <c r="D171" s="69" t="s">
        <v>71</v>
      </c>
    </row>
    <row r="172" spans="2:8" x14ac:dyDescent="0.25">
      <c r="B172" s="189"/>
      <c r="C172" s="70" t="s">
        <v>109</v>
      </c>
      <c r="D172" s="69" t="s">
        <v>71</v>
      </c>
    </row>
    <row r="173" spans="2:8" x14ac:dyDescent="0.25">
      <c r="B173" s="189"/>
      <c r="C173" s="70" t="s">
        <v>147</v>
      </c>
      <c r="D173" s="69" t="s">
        <v>71</v>
      </c>
    </row>
    <row r="174" spans="2:8" x14ac:dyDescent="0.25">
      <c r="B174" s="189"/>
      <c r="C174" s="70" t="s">
        <v>146</v>
      </c>
      <c r="D174" s="69" t="s">
        <v>71</v>
      </c>
    </row>
    <row r="175" spans="2:8" ht="26.4" x14ac:dyDescent="0.25">
      <c r="B175" s="68" t="s">
        <v>145</v>
      </c>
      <c r="C175" s="203" t="s">
        <v>162</v>
      </c>
      <c r="D175" s="204"/>
    </row>
    <row r="176" spans="2:8" ht="26.4" x14ac:dyDescent="0.25">
      <c r="B176" s="67" t="s">
        <v>143</v>
      </c>
      <c r="C176" s="195" t="s">
        <v>142</v>
      </c>
      <c r="D176" s="195"/>
    </row>
    <row r="177" spans="2:8" x14ac:dyDescent="0.25">
      <c r="B177" s="66" t="s">
        <v>141</v>
      </c>
      <c r="C177" s="196">
        <v>10100404</v>
      </c>
      <c r="D177" s="197"/>
    </row>
    <row r="178" spans="2:8" x14ac:dyDescent="0.25">
      <c r="B178" s="65" t="s">
        <v>140</v>
      </c>
      <c r="C178" s="198" t="s">
        <v>161</v>
      </c>
      <c r="D178" s="198"/>
    </row>
    <row r="179" spans="2:8" x14ac:dyDescent="0.25">
      <c r="B179" s="64"/>
      <c r="C179" s="64"/>
      <c r="D179" s="64"/>
    </row>
    <row r="180" spans="2:8" ht="14.4" x14ac:dyDescent="0.25">
      <c r="B180" s="199"/>
      <c r="C180" s="199"/>
      <c r="D180" s="199"/>
      <c r="E180" s="63" t="s">
        <v>49</v>
      </c>
      <c r="F180" s="63" t="s">
        <v>1</v>
      </c>
      <c r="G180" s="63" t="s">
        <v>2</v>
      </c>
      <c r="H180" s="62" t="s">
        <v>0</v>
      </c>
    </row>
    <row r="181" spans="2:8" x14ac:dyDescent="0.25">
      <c r="B181" s="189" t="s">
        <v>139</v>
      </c>
      <c r="C181" s="189"/>
      <c r="D181" s="189"/>
      <c r="E181" s="61" t="str">
        <f>+VLOOKUP(C177,'[3]Hoja1 (2)'!$A$1:$G$113,4,0)</f>
        <v>0.000752*PET6</v>
      </c>
      <c r="F181" s="61" t="str">
        <f>+VLOOKUP(C177,'[3]Hoja1 (2)'!$A$1:$G$113,2,0)</f>
        <v>0.00301*PET6</v>
      </c>
      <c r="G181" s="61" t="str">
        <f>+VLOOKUP(C177,'[3]Hoja1 (2)'!$A$1:$G$113,3,0)</f>
        <v>3.06*PET6</v>
      </c>
      <c r="H181" s="61" t="str">
        <f>+VLOOKUP(C177,'[3]Hoja1 (2)'!$A$1:$G$113,5,0)</f>
        <v>0.00228*PET6</v>
      </c>
    </row>
    <row r="182" spans="2:8" x14ac:dyDescent="0.25">
      <c r="B182" s="190" t="s">
        <v>138</v>
      </c>
      <c r="C182" s="191"/>
      <c r="D182" s="192"/>
      <c r="E182" s="61" t="str">
        <f>+VLOOKUP(C178,[4]Hoja1!$B$1:$F$24,3,0)</f>
        <v>N/A</v>
      </c>
      <c r="F182" s="61" t="str">
        <f>+VLOOKUP(C178,[4]Hoja1!$B$1:$F$24,4,0)</f>
        <v>N/A</v>
      </c>
      <c r="G182" s="61" t="str">
        <f>+VLOOKUP(C178,[4]Hoja1!$B$1:$F$24,5,0)</f>
        <v>N/A</v>
      </c>
      <c r="H182" s="61">
        <f>+VLOOKUP(C178,[4]Hoja1!$B$1:$F$24,2,0)</f>
        <v>98</v>
      </c>
    </row>
    <row r="186" spans="2:8" ht="14.4" thickBot="1" x14ac:dyDescent="0.3"/>
    <row r="187" spans="2:8" ht="16.2" thickBot="1" x14ac:dyDescent="0.3">
      <c r="B187" s="200" t="s">
        <v>160</v>
      </c>
      <c r="C187" s="201"/>
      <c r="D187" s="202"/>
      <c r="E187" s="73"/>
      <c r="F187" s="73"/>
      <c r="G187" s="73"/>
      <c r="H187" s="72"/>
    </row>
    <row r="188" spans="2:8" x14ac:dyDescent="0.25">
      <c r="B188" s="71"/>
    </row>
    <row r="189" spans="2:8" ht="39.6" x14ac:dyDescent="0.25">
      <c r="B189" s="68" t="s">
        <v>154</v>
      </c>
      <c r="C189" s="203" t="s">
        <v>153</v>
      </c>
      <c r="D189" s="204"/>
    </row>
    <row r="190" spans="2:8" ht="26.4" x14ac:dyDescent="0.25">
      <c r="B190" s="68" t="s">
        <v>152</v>
      </c>
      <c r="C190" s="203" t="s">
        <v>159</v>
      </c>
      <c r="D190" s="204"/>
    </row>
    <row r="191" spans="2:8" x14ac:dyDescent="0.25">
      <c r="B191" s="189" t="s">
        <v>150</v>
      </c>
      <c r="C191" s="70" t="s">
        <v>149</v>
      </c>
      <c r="D191" s="69" t="s">
        <v>71</v>
      </c>
    </row>
    <row r="192" spans="2:8" x14ac:dyDescent="0.25">
      <c r="B192" s="189"/>
      <c r="C192" s="70" t="s">
        <v>148</v>
      </c>
      <c r="D192" s="69" t="s">
        <v>71</v>
      </c>
    </row>
    <row r="193" spans="2:8" x14ac:dyDescent="0.25">
      <c r="B193" s="189"/>
      <c r="C193" s="70" t="s">
        <v>110</v>
      </c>
      <c r="D193" s="69" t="s">
        <v>71</v>
      </c>
    </row>
    <row r="194" spans="2:8" x14ac:dyDescent="0.25">
      <c r="B194" s="189"/>
      <c r="C194" s="70" t="s">
        <v>109</v>
      </c>
      <c r="D194" s="69" t="s">
        <v>71</v>
      </c>
    </row>
    <row r="195" spans="2:8" x14ac:dyDescent="0.25">
      <c r="B195" s="189"/>
      <c r="C195" s="70" t="s">
        <v>147</v>
      </c>
      <c r="D195" s="69" t="s">
        <v>71</v>
      </c>
    </row>
    <row r="196" spans="2:8" x14ac:dyDescent="0.25">
      <c r="B196" s="189"/>
      <c r="C196" s="70" t="s">
        <v>146</v>
      </c>
      <c r="D196" s="69" t="s">
        <v>71</v>
      </c>
    </row>
    <row r="197" spans="2:8" ht="26.4" x14ac:dyDescent="0.25">
      <c r="B197" s="68" t="s">
        <v>145</v>
      </c>
      <c r="C197" s="203" t="s">
        <v>158</v>
      </c>
      <c r="D197" s="204"/>
    </row>
    <row r="198" spans="2:8" ht="26.4" x14ac:dyDescent="0.25">
      <c r="B198" s="67" t="s">
        <v>143</v>
      </c>
      <c r="C198" s="195" t="s">
        <v>142</v>
      </c>
      <c r="D198" s="195"/>
    </row>
    <row r="199" spans="2:8" x14ac:dyDescent="0.25">
      <c r="B199" s="66" t="s">
        <v>141</v>
      </c>
      <c r="C199" s="196">
        <v>10201002</v>
      </c>
      <c r="D199" s="197"/>
    </row>
    <row r="200" spans="2:8" x14ac:dyDescent="0.25">
      <c r="B200" s="65" t="s">
        <v>140</v>
      </c>
      <c r="C200" s="198" t="s">
        <v>157</v>
      </c>
      <c r="D200" s="198"/>
    </row>
    <row r="201" spans="2:8" x14ac:dyDescent="0.25">
      <c r="B201" s="64"/>
      <c r="C201" s="64"/>
      <c r="D201" s="64"/>
    </row>
    <row r="202" spans="2:8" ht="14.4" x14ac:dyDescent="0.25">
      <c r="B202" s="199"/>
      <c r="C202" s="199"/>
      <c r="D202" s="199"/>
      <c r="E202" s="63" t="s">
        <v>49</v>
      </c>
      <c r="F202" s="63" t="s">
        <v>1</v>
      </c>
      <c r="G202" s="63" t="s">
        <v>2</v>
      </c>
      <c r="H202" s="62" t="s">
        <v>0</v>
      </c>
    </row>
    <row r="203" spans="2:8" x14ac:dyDescent="0.25">
      <c r="B203" s="189" t="s">
        <v>139</v>
      </c>
      <c r="C203" s="189"/>
      <c r="D203" s="189"/>
      <c r="E203" s="61" t="str">
        <f>+VLOOKUP(C199,'[3]Hoja1 (2)'!$A$1:$G$113,4,0)</f>
        <v>0.00441*BUTANO</v>
      </c>
      <c r="F203" s="61" t="str">
        <f>+VLOOKUP(C199,'[3]Hoja1 (2)'!$A$1:$G$113,2,0)</f>
        <v>0.00031*BUTANO</v>
      </c>
      <c r="G203" s="61" t="str">
        <f>+VLOOKUP(C199,'[3]Hoja1 (2)'!$A$1:$G$113,3,0)</f>
        <v>2.82*BUTANO</v>
      </c>
      <c r="H203" s="61" t="str">
        <f>+VLOOKUP(C199,'[3]Hoja1 (2)'!$A$1:$G$113,5,0)</f>
        <v>0.00017*BUTANO</v>
      </c>
    </row>
    <row r="204" spans="2:8" x14ac:dyDescent="0.25">
      <c r="B204" s="190" t="s">
        <v>138</v>
      </c>
      <c r="C204" s="191"/>
      <c r="D204" s="192"/>
      <c r="E204" s="61">
        <f>+VLOOKUP(C200,[4]Hoja1!$B$1:$F$24,3,0)</f>
        <v>50</v>
      </c>
      <c r="F204" s="61">
        <f>+VLOOKUP(C200,[4]Hoja1!$B$1:$F$24,4,0)</f>
        <v>50</v>
      </c>
      <c r="G204" s="61" t="str">
        <f>+VLOOKUP(C200,[4]Hoja1!$B$1:$F$24,5,0)</f>
        <v>N/A</v>
      </c>
      <c r="H204" s="61">
        <f>+VLOOKUP(C200,[4]Hoja1!$B$1:$F$24,2,0)</f>
        <v>50</v>
      </c>
    </row>
    <row r="208" spans="2:8" ht="14.4" thickBot="1" x14ac:dyDescent="0.3"/>
    <row r="209" spans="2:8" ht="16.2" thickBot="1" x14ac:dyDescent="0.3">
      <c r="B209" s="200" t="s">
        <v>156</v>
      </c>
      <c r="C209" s="201"/>
      <c r="D209" s="202"/>
      <c r="E209" s="73"/>
      <c r="F209" s="73"/>
      <c r="G209" s="73"/>
      <c r="H209" s="72"/>
    </row>
    <row r="210" spans="2:8" x14ac:dyDescent="0.25">
      <c r="B210" s="71"/>
    </row>
    <row r="211" spans="2:8" ht="39.6" x14ac:dyDescent="0.25">
      <c r="B211" s="68" t="s">
        <v>154</v>
      </c>
      <c r="C211" s="203" t="s">
        <v>153</v>
      </c>
      <c r="D211" s="204"/>
    </row>
    <row r="212" spans="2:8" ht="26.4" x14ac:dyDescent="0.25">
      <c r="B212" s="68" t="s">
        <v>152</v>
      </c>
      <c r="C212" s="203" t="s">
        <v>151</v>
      </c>
      <c r="D212" s="204"/>
    </row>
    <row r="213" spans="2:8" x14ac:dyDescent="0.25">
      <c r="B213" s="189" t="s">
        <v>150</v>
      </c>
      <c r="C213" s="70" t="s">
        <v>149</v>
      </c>
      <c r="D213" s="69" t="s">
        <v>71</v>
      </c>
      <c r="G213" s="74"/>
    </row>
    <row r="214" spans="2:8" x14ac:dyDescent="0.25">
      <c r="B214" s="189"/>
      <c r="C214" s="70" t="s">
        <v>148</v>
      </c>
      <c r="D214" s="69" t="s">
        <v>71</v>
      </c>
    </row>
    <row r="215" spans="2:8" x14ac:dyDescent="0.25">
      <c r="B215" s="189"/>
      <c r="C215" s="70" t="s">
        <v>110</v>
      </c>
      <c r="D215" s="69" t="s">
        <v>71</v>
      </c>
    </row>
    <row r="216" spans="2:8" x14ac:dyDescent="0.25">
      <c r="B216" s="189"/>
      <c r="C216" s="70" t="s">
        <v>109</v>
      </c>
      <c r="D216" s="69" t="s">
        <v>71</v>
      </c>
    </row>
    <row r="217" spans="2:8" x14ac:dyDescent="0.25">
      <c r="B217" s="189"/>
      <c r="C217" s="70" t="s">
        <v>147</v>
      </c>
      <c r="D217" s="69" t="s">
        <v>71</v>
      </c>
    </row>
    <row r="218" spans="2:8" x14ac:dyDescent="0.25">
      <c r="B218" s="189"/>
      <c r="C218" s="70" t="s">
        <v>146</v>
      </c>
      <c r="D218" s="69" t="s">
        <v>71</v>
      </c>
    </row>
    <row r="219" spans="2:8" ht="26.4" x14ac:dyDescent="0.25">
      <c r="B219" s="68" t="s">
        <v>145</v>
      </c>
      <c r="C219" s="193" t="s">
        <v>144</v>
      </c>
      <c r="D219" s="194"/>
    </row>
    <row r="220" spans="2:8" ht="26.4" x14ac:dyDescent="0.25">
      <c r="B220" s="67" t="s">
        <v>143</v>
      </c>
      <c r="C220" s="195" t="s">
        <v>142</v>
      </c>
      <c r="D220" s="195"/>
    </row>
    <row r="221" spans="2:8" x14ac:dyDescent="0.25">
      <c r="B221" s="66" t="s">
        <v>141</v>
      </c>
      <c r="C221" s="196">
        <f>[2]FUENTES!F11</f>
        <v>10200401</v>
      </c>
      <c r="D221" s="197"/>
    </row>
    <row r="222" spans="2:8" x14ac:dyDescent="0.25">
      <c r="B222" s="65" t="s">
        <v>140</v>
      </c>
      <c r="C222" s="198"/>
      <c r="D222" s="198"/>
    </row>
    <row r="223" spans="2:8" x14ac:dyDescent="0.25">
      <c r="B223" s="64"/>
      <c r="C223" s="64"/>
      <c r="D223" s="64"/>
    </row>
    <row r="224" spans="2:8" ht="14.4" x14ac:dyDescent="0.25">
      <c r="B224" s="199"/>
      <c r="C224" s="199"/>
      <c r="D224" s="199"/>
      <c r="E224" s="63" t="s">
        <v>49</v>
      </c>
      <c r="F224" s="63" t="s">
        <v>1</v>
      </c>
      <c r="G224" s="63" t="s">
        <v>2</v>
      </c>
      <c r="H224" s="62" t="s">
        <v>0</v>
      </c>
    </row>
    <row r="225" spans="2:8" x14ac:dyDescent="0.25">
      <c r="B225" s="189" t="s">
        <v>139</v>
      </c>
      <c r="C225" s="189"/>
      <c r="D225" s="189"/>
      <c r="E225" s="61" t="str">
        <f>+VLOOKUP(C221,'[3]Hoja1 (2)'!$A$1:$G$113,4,0)</f>
        <v>0.00676*PET6</v>
      </c>
      <c r="F225" s="61" t="str">
        <f>+VLOOKUP(C221,'[3]Hoja1 (2)'!$A$1:$G$113,2,0)</f>
        <v>0.02364*PET6</v>
      </c>
      <c r="G225" s="61" t="str">
        <f>+VLOOKUP(C221,'[3]Hoja1 (2)'!$A$1:$G$113,3,0)</f>
        <v>3.09*PET6</v>
      </c>
      <c r="H225" s="61" t="str">
        <f>+VLOOKUP(C221,'[3]Hoja1 (2)'!$A$1:$G$113,5,0)</f>
        <v>0.00181*PET6</v>
      </c>
    </row>
    <row r="226" spans="2:8" x14ac:dyDescent="0.25">
      <c r="B226" s="190" t="s">
        <v>138</v>
      </c>
      <c r="C226" s="191"/>
      <c r="D226" s="192"/>
      <c r="E226" s="61" t="e">
        <f>+VLOOKUP(C222,[4]Hoja1!$B$1:$F$24,3,0)</f>
        <v>#N/A</v>
      </c>
      <c r="F226" s="61" t="e">
        <f>+VLOOKUP(C222,[4]Hoja1!$B$1:$F$24,4,0)</f>
        <v>#N/A</v>
      </c>
      <c r="G226" s="61" t="e">
        <f>+VLOOKUP(C222,[4]Hoja1!$B$1:$F$24,5,0)</f>
        <v>#N/A</v>
      </c>
      <c r="H226" s="61" t="e">
        <f>+VLOOKUP(C222,[4]Hoja1!$B$1:$F$24,2,0)</f>
        <v>#N/A</v>
      </c>
    </row>
    <row r="230" spans="2:8" ht="14.4" thickBot="1" x14ac:dyDescent="0.3"/>
    <row r="231" spans="2:8" ht="16.2" thickBot="1" x14ac:dyDescent="0.3">
      <c r="B231" s="200" t="s">
        <v>155</v>
      </c>
      <c r="C231" s="201"/>
      <c r="D231" s="202"/>
      <c r="E231" s="73"/>
      <c r="F231" s="73"/>
      <c r="G231" s="73"/>
      <c r="H231" s="72"/>
    </row>
    <row r="232" spans="2:8" x14ac:dyDescent="0.25">
      <c r="B232" s="71"/>
    </row>
    <row r="233" spans="2:8" ht="39.6" x14ac:dyDescent="0.25">
      <c r="B233" s="68" t="s">
        <v>154</v>
      </c>
      <c r="C233" s="203" t="s">
        <v>153</v>
      </c>
      <c r="D233" s="204"/>
    </row>
    <row r="234" spans="2:8" ht="26.4" x14ac:dyDescent="0.25">
      <c r="B234" s="68" t="s">
        <v>152</v>
      </c>
      <c r="C234" s="203" t="s">
        <v>151</v>
      </c>
      <c r="D234" s="204"/>
    </row>
    <row r="235" spans="2:8" x14ac:dyDescent="0.25">
      <c r="B235" s="189" t="s">
        <v>150</v>
      </c>
      <c r="C235" s="70" t="s">
        <v>149</v>
      </c>
      <c r="D235" s="69" t="s">
        <v>71</v>
      </c>
    </row>
    <row r="236" spans="2:8" x14ac:dyDescent="0.25">
      <c r="B236" s="189"/>
      <c r="C236" s="70" t="s">
        <v>148</v>
      </c>
      <c r="D236" s="69" t="s">
        <v>71</v>
      </c>
    </row>
    <row r="237" spans="2:8" x14ac:dyDescent="0.25">
      <c r="B237" s="189"/>
      <c r="C237" s="70" t="s">
        <v>110</v>
      </c>
      <c r="D237" s="69" t="s">
        <v>71</v>
      </c>
    </row>
    <row r="238" spans="2:8" x14ac:dyDescent="0.25">
      <c r="B238" s="189"/>
      <c r="C238" s="70" t="s">
        <v>109</v>
      </c>
      <c r="D238" s="69" t="s">
        <v>71</v>
      </c>
    </row>
    <row r="239" spans="2:8" x14ac:dyDescent="0.25">
      <c r="B239" s="189"/>
      <c r="C239" s="70" t="s">
        <v>147</v>
      </c>
      <c r="D239" s="69" t="s">
        <v>71</v>
      </c>
    </row>
    <row r="240" spans="2:8" x14ac:dyDescent="0.25">
      <c r="B240" s="189"/>
      <c r="C240" s="70" t="s">
        <v>146</v>
      </c>
      <c r="D240" s="69" t="s">
        <v>71</v>
      </c>
    </row>
    <row r="241" spans="2:8" ht="26.4" x14ac:dyDescent="0.25">
      <c r="B241" s="68" t="s">
        <v>145</v>
      </c>
      <c r="C241" s="193" t="s">
        <v>144</v>
      </c>
      <c r="D241" s="194"/>
    </row>
    <row r="242" spans="2:8" ht="26.4" x14ac:dyDescent="0.25">
      <c r="B242" s="67" t="s">
        <v>143</v>
      </c>
      <c r="C242" s="195" t="s">
        <v>142</v>
      </c>
      <c r="D242" s="195"/>
    </row>
    <row r="243" spans="2:8" x14ac:dyDescent="0.25">
      <c r="B243" s="66" t="s">
        <v>141</v>
      </c>
      <c r="C243" s="196">
        <f>[2]FUENTES!G11</f>
        <v>10200401</v>
      </c>
      <c r="D243" s="197"/>
    </row>
    <row r="244" spans="2:8" x14ac:dyDescent="0.25">
      <c r="B244" s="65" t="s">
        <v>140</v>
      </c>
      <c r="C244" s="198"/>
      <c r="D244" s="198"/>
    </row>
    <row r="245" spans="2:8" x14ac:dyDescent="0.25">
      <c r="B245" s="64"/>
      <c r="C245" s="64"/>
      <c r="D245" s="64"/>
    </row>
    <row r="246" spans="2:8" ht="14.4" x14ac:dyDescent="0.25">
      <c r="B246" s="199"/>
      <c r="C246" s="199"/>
      <c r="D246" s="199"/>
      <c r="E246" s="63" t="s">
        <v>49</v>
      </c>
      <c r="F246" s="63" t="s">
        <v>1</v>
      </c>
      <c r="G246" s="63" t="s">
        <v>2</v>
      </c>
      <c r="H246" s="62" t="s">
        <v>0</v>
      </c>
    </row>
    <row r="247" spans="2:8" x14ac:dyDescent="0.25">
      <c r="B247" s="189" t="s">
        <v>139</v>
      </c>
      <c r="C247" s="189"/>
      <c r="D247" s="189"/>
      <c r="E247" s="61" t="str">
        <f>+VLOOKUP(C243,'[3]Hoja1 (2)'!$A$1:$G$113,4,0)</f>
        <v>0.00676*PET6</v>
      </c>
      <c r="F247" s="61" t="str">
        <f>+VLOOKUP(C243,'[3]Hoja1 (2)'!$A$1:$G$113,2,0)</f>
        <v>0.02364*PET6</v>
      </c>
      <c r="G247" s="61" t="str">
        <f>+VLOOKUP(C243,'[3]Hoja1 (2)'!$A$1:$G$113,3,0)</f>
        <v>3.09*PET6</v>
      </c>
      <c r="H247" s="61" t="str">
        <f>+VLOOKUP(C243,'[3]Hoja1 (2)'!$A$1:$G$113,5,0)</f>
        <v>0.00181*PET6</v>
      </c>
    </row>
    <row r="248" spans="2:8" x14ac:dyDescent="0.25">
      <c r="B248" s="190" t="s">
        <v>138</v>
      </c>
      <c r="C248" s="191"/>
      <c r="D248" s="192"/>
      <c r="E248" s="61" t="e">
        <f>+VLOOKUP(C244,[4]Hoja1!$B$1:$F$24,3,0)</f>
        <v>#N/A</v>
      </c>
      <c r="F248" s="61" t="e">
        <f>+VLOOKUP(C244,[4]Hoja1!$B$1:$F$24,4,0)</f>
        <v>#N/A</v>
      </c>
      <c r="G248" s="61" t="e">
        <f>+VLOOKUP(C244,[4]Hoja1!$B$1:$F$24,5,0)</f>
        <v>#N/A</v>
      </c>
      <c r="H248" s="61" t="e">
        <f>+VLOOKUP(C244,[4]Hoja1!$B$1:$F$24,2,0)</f>
        <v>#N/A</v>
      </c>
    </row>
    <row r="270" ht="14.25" customHeight="1" x14ac:dyDescent="0.25"/>
    <row r="292" ht="14.25" customHeight="1" x14ac:dyDescent="0.25"/>
    <row r="314" ht="14.25" customHeight="1" x14ac:dyDescent="0.25"/>
    <row r="336" ht="14.25" customHeight="1" x14ac:dyDescent="0.25"/>
  </sheetData>
  <mergeCells count="67">
    <mergeCell ref="C21:D21"/>
    <mergeCell ref="C20:D20"/>
    <mergeCell ref="B7:C7"/>
    <mergeCell ref="B13:B18"/>
    <mergeCell ref="C11:D11"/>
    <mergeCell ref="C12:D12"/>
    <mergeCell ref="C19:D19"/>
    <mergeCell ref="B9:D9"/>
    <mergeCell ref="B143:D143"/>
    <mergeCell ref="C145:D145"/>
    <mergeCell ref="C146:D146"/>
    <mergeCell ref="B147:B152"/>
    <mergeCell ref="C22:D22"/>
    <mergeCell ref="B24:D24"/>
    <mergeCell ref="B25:D25"/>
    <mergeCell ref="B26:D26"/>
    <mergeCell ref="B159:D159"/>
    <mergeCell ref="B160:D160"/>
    <mergeCell ref="C153:D153"/>
    <mergeCell ref="C154:D154"/>
    <mergeCell ref="C155:D155"/>
    <mergeCell ref="C156:D156"/>
    <mergeCell ref="B158:D158"/>
    <mergeCell ref="C198:D198"/>
    <mergeCell ref="C199:D199"/>
    <mergeCell ref="C200:D200"/>
    <mergeCell ref="B202:D202"/>
    <mergeCell ref="B224:D224"/>
    <mergeCell ref="B213:B218"/>
    <mergeCell ref="C219:D219"/>
    <mergeCell ref="C220:D220"/>
    <mergeCell ref="C221:D221"/>
    <mergeCell ref="C222:D222"/>
    <mergeCell ref="B203:D203"/>
    <mergeCell ref="B204:D204"/>
    <mergeCell ref="B209:D209"/>
    <mergeCell ref="C211:D211"/>
    <mergeCell ref="C212:D212"/>
    <mergeCell ref="B187:D187"/>
    <mergeCell ref="C189:D189"/>
    <mergeCell ref="C190:D190"/>
    <mergeCell ref="B191:B196"/>
    <mergeCell ref="C197:D197"/>
    <mergeCell ref="B165:D165"/>
    <mergeCell ref="C168:D168"/>
    <mergeCell ref="B169:B174"/>
    <mergeCell ref="C178:D178"/>
    <mergeCell ref="B182:D182"/>
    <mergeCell ref="C167:D167"/>
    <mergeCell ref="B181:D181"/>
    <mergeCell ref="C175:D175"/>
    <mergeCell ref="C176:D176"/>
    <mergeCell ref="C177:D177"/>
    <mergeCell ref="B180:D180"/>
    <mergeCell ref="B225:D225"/>
    <mergeCell ref="B226:D226"/>
    <mergeCell ref="B231:D231"/>
    <mergeCell ref="C233:D233"/>
    <mergeCell ref="C234:D234"/>
    <mergeCell ref="B247:D247"/>
    <mergeCell ref="B248:D248"/>
    <mergeCell ref="B235:B240"/>
    <mergeCell ref="C241:D241"/>
    <mergeCell ref="C242:D242"/>
    <mergeCell ref="C243:D243"/>
    <mergeCell ref="C244:D244"/>
    <mergeCell ref="B246:D246"/>
  </mergeCells>
  <dataValidations count="2">
    <dataValidation type="list" allowBlank="1" showInputMessage="1" showErrorMessage="1" sqref="C21:D21 C243:D243 C155:D155 C199:D199 C221:D221 C177:D177">
      <formula1>$A$31:$A$142</formula1>
    </dataValidation>
    <dataValidation type="list" allowBlank="1" showInputMessage="1" showErrorMessage="1" sqref="C22 C244 C156 C200 C222 C178">
      <formula1>$B$31:$B$53</formula1>
    </dataValidation>
  </dataValidations>
  <pageMargins left="0" right="0" top="0" bottom="0" header="0.31496062992125984" footer="0.31496062992125984"/>
  <pageSetup scale="60" orientation="portrait" verticalDpi="0" r:id="rId1"/>
  <rowBreaks count="1" manualBreakCount="1">
    <brk id="184" min="1" max="7" man="1"/>
  </rowBreaks>
  <drawing r:id="rId2"/>
  <legacyDrawing r:id="rId3"/>
</worksheet>
</file>

<file path=_xmlsignatures/_rels/origin1.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FBQ8oserid8PibbBLd6eqgEooQXvwuSnNX7am46aWM4=</DigestValue>
    </Reference>
    <Reference Type="http://www.w3.org/2000/09/xmldsig#Object" URI="#idOfficeObject">
      <DigestMethod Algorithm="http://www.w3.org/2001/04/xmlenc#sha256"/>
      <DigestValue>HLuYwKh5IiKHSexhq06T9VBKZxVEE0sYhqWT8uBTPkA=</DigestValue>
    </Reference>
    <Reference Type="http://uri.etsi.org/01903#SignedProperties" URI="#idSignedProperties">
      <Transforms>
        <Transform Algorithm="http://www.w3.org/TR/2001/REC-xml-c14n-20010315"/>
      </Transforms>
      <DigestMethod Algorithm="http://www.w3.org/2001/04/xmlenc#sha256"/>
      <DigestValue>a1QY4p0o4HO9lAcSlMmAbs8KmJKhp3/Tdag737LS5dA=</DigestValue>
    </Reference>
    <Reference Type="http://www.w3.org/2000/09/xmldsig#Object" URI="#idValidSigLnImg">
      <DigestMethod Algorithm="http://www.w3.org/2001/04/xmlenc#sha256"/>
      <DigestValue>fyMvlkZChhP+hJraegAlTEhWn72ccqXVEcFxR2BeEro=</DigestValue>
    </Reference>
    <Reference Type="http://www.w3.org/2000/09/xmldsig#Object" URI="#idInvalidSigLnImg">
      <DigestMethod Algorithm="http://www.w3.org/2001/04/xmlenc#sha256"/>
      <DigestValue>T938zECWL/yWG9uyta+Ca747K/rMZQ4FJ5dbHbzb8JM=</DigestValue>
    </Reference>
  </SignedInfo>
  <SignatureValue>Z0O065xFd6ScnAydYTizagx9rm3EYgkMCj4EQWnLMQ6bUcrapgO9TUTTa7FFsuN0ZSQIuXPnRpgB
o1dLqmYgSH4CyeV8IwQqPTn+QCb6pv5BeHnFZMY0cKpTzfA3d5hVKa3ZoYHLA+yH5HIsmR9uULgP
xmCcj95iAszLyP4GxGGlXDsG6mq6LeIvbD7jXCV6ceboIYUp9lSTxpLlp2twqs1jBUMrj9np4Ggo
0DV66TM0gaCGfWNW9/w4y4xVdvohFFR7KmliFrD8UCyXCF5W+HU3E7/IBbEnyJPAS/qRdxdyhQtn
1kKAVoAxKvnSVFJFTuKlMNrFJp+673x152n8Bg==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Cbp1Sfj/hYazz+9bbJc/VMjJzasc95zJ5CVgx4x7pgY=</DigestValue>
      </Reference>
      <Reference URI="/xl/comments1.xml?ContentType=application/vnd.openxmlformats-officedocument.spreadsheetml.comments+xml">
        <DigestMethod Algorithm="http://www.w3.org/2001/04/xmlenc#sha256"/>
        <DigestValue>8WaAiLyIatuvfMn7XK2KdbcCa/v28Cg1aZ04nvZ/Lxk=</DigestValue>
      </Reference>
      <Reference URI="/xl/comments2.xml?ContentType=application/vnd.openxmlformats-officedocument.spreadsheetml.comments+xml">
        <DigestMethod Algorithm="http://www.w3.org/2001/04/xmlenc#sha256"/>
        <DigestValue>lZLsVzrvm2zzQJgZM7MhpX0Aw2tvF6Z/j4BXL58iW6M=</DigestValue>
      </Reference>
      <Reference URI="/xl/comments3.xml?ContentType=application/vnd.openxmlformats-officedocument.spreadsheetml.comments+xml">
        <DigestMethod Algorithm="http://www.w3.org/2001/04/xmlenc#sha256"/>
        <DigestValue>3qtRl5pjUTJmLQVdlcEMlmMT5ZGM9Pu5Vsq3oqtXwbY=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20enIwCxpUljorrxPMTbh0oFFfWZxTXyciD8gJznWSU=</DigestValue>
      </Reference>
      <Reference URI="/xl/drawings/drawing3.xml?ContentType=application/vnd.openxmlformats-officedocument.drawing+xml">
        <DigestMethod Algorithm="http://www.w3.org/2001/04/xmlenc#sha256"/>
        <DigestValue>N2s84vtIch0/uOdHh4ORA1NonEtlupvGyTTF+LwGk6o=</DigestValue>
      </Reference>
      <Reference URI="/xl/drawings/vmlDrawing1.vml?ContentType=application/vnd.openxmlformats-officedocument.vmlDrawing">
        <DigestMethod Algorithm="http://www.w3.org/2001/04/xmlenc#sha256"/>
        <DigestValue>UAOf1wQbJzegQP5asQDg7OKro3aruwwMoPBODQy60PU=</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1W9Q9DsmajCBALfWMwOGRr6yQq2+T+BReeoAFms8Keg=</DigestValue>
      </Reference>
      <Reference URI="/xl/drawings/vmlDrawing4.vml?ContentType=application/vnd.openxmlformats-officedocument.vmlDrawing">
        <DigestMethod Algorithm="http://www.w3.org/2001/04/xmlenc#sha256"/>
        <DigestValue>w1lT0iv2lINc/nwbrFtfRvIVYY6VOwi8qopjEtQl7N4=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nN7b/kfSFsQI+Q40fASFOfVeWA2IvBZtqNvBzwEmllU=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lkqi5cg6YoTkU3B1HeCTh4Mv/42nkoxSmHACoJ/Djhs=</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Z5Nf+tD5/Cmjg3i8mQVpBy6Ovcl9XjZKKdzj3U2NlCA=</DigestValue>
      </Reference>
      <Reference URI="/xl/media/image10.jpeg?ContentType=image/jpeg">
        <DigestMethod Algorithm="http://www.w3.org/2001/04/xmlenc#sha256"/>
        <DigestValue>dTlduibIqenaFCXbw+ppHdMbIz6jP4XNAkam4bLpUgM=</DigestValue>
      </Reference>
      <Reference URI="/xl/media/image2.emf?ContentType=image/x-emf">
        <DigestMethod Algorithm="http://www.w3.org/2001/04/xmlenc#sha256"/>
        <DigestValue>zSN+1FRqUkj4McpE+wa21YpbpZ9tvkzTIbuSSW8wP6s=</DigestValue>
      </Reference>
      <Reference URI="/xl/media/image3.emf?ContentType=image/x-emf">
        <DigestMethod Algorithm="http://www.w3.org/2001/04/xmlenc#sha256"/>
        <DigestValue>BoaFfuiKnxMW3tS6r1Ir8Rzibb2gNF8NMNfxENdKt0w=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l0AK64XDwJ/EidAiF6eJ/ygiz2On96ol9B5IOmQDAXg=</DigestValue>
      </Reference>
      <Reference URI="/xl/styles.xml?ContentType=application/vnd.openxmlformats-officedocument.spreadsheetml.styles+xml">
        <DigestMethod Algorithm="http://www.w3.org/2001/04/xmlenc#sha256"/>
        <DigestValue>7jqV7PcJPnT3SzL5g2geXQHJe6Rs6O4IMO3Sp143ybQ=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L7gcGYbX4ATynTx3BAbf3VpJGe0V46redcillA0T1X0=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ouAqYvlMQepcjTAGo5QToQGc6TT87jR46Ow1wqqwHoE=</DigestValue>
      </Reference>
      <Reference URI="/xl/worksheets/sheet2.xml?ContentType=application/vnd.openxmlformats-officedocument.spreadsheetml.worksheet+xml">
        <DigestMethod Algorithm="http://www.w3.org/2001/04/xmlenc#sha256"/>
        <DigestValue>+uHgdsPgo7TnetFpIzuBXWedYoEwPlLEd+7p8u1K7uM=</DigestValue>
      </Reference>
      <Reference URI="/xl/worksheets/sheet3.xml?ContentType=application/vnd.openxmlformats-officedocument.spreadsheetml.worksheet+xml">
        <DigestMethod Algorithm="http://www.w3.org/2001/04/xmlenc#sha256"/>
        <DigestValue>F4fbN/f/TutnLEO9kYbjcUfoYqA75ScTfs5kdIBUR7c=</DigestValue>
      </Reference>
      <Reference URI="/xl/worksheets/sheet4.xml?ContentType=application/vnd.openxmlformats-officedocument.spreadsheetml.worksheet+xml">
        <DigestMethod Algorithm="http://www.w3.org/2001/04/xmlenc#sha256"/>
        <DigestValue>flOI83IVf46VduqmLrysRnZj7GO19GgkBZq6+MdlEkU=</DigestValue>
      </Reference>
    </Manifest>
    <SignatureProperties>
      <SignatureProperty Id="idSignatureTime" Target="#idPackageSignature">
        <mdssi:SignatureTime xmlns:mdssi="http://schemas.openxmlformats.org/package/2006/digital-signature">
          <mdssi:Format>YYYY-MM-DDThh:mm:ssTZD</mdssi:Format>
          <mdssi:Value>2016-12-30T20:55:28Z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2016-12-30T20:55:28Z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PQBIJjCCbjywgnwU/QBAQAAAHAIpQkAAAAAQCrCCbjywgnwU/QBsDLCCQAAAABAKsIJlR7XaQMAAACcHtdpAQAAAIi0rgkIgg1qwFrUaUwwvQGAAZR0DlyPdOBbj3RMML0BZAEAAI1iznSNYs504O2iCQAIAAAAAgAAAAAAAGwwvQEias50AAAAAAAAAACgMb0BBgAAAJQxvQEGAAAAAAAAAAAAAACUMb0BpDC9Ae7qzXQAAAAAAAIAAAAAvQEGAAAAlDG9AQYAAABMEs90AAAAAAAAAACUMb0BBgAAAAAAAADQML0BlS7NdAAAAAAAAgAAlDG9AQYAAABkdgAIAAAAACUAAAAMAAAAAQAAABgAAAAMAAAAAAAAAhIAAAAMAAAAAQAAABYAAAAMAAAACAAAAFQAAABUAAAADAAAADcAAAAgAAAAWgAAAAEAAACrCg1CchwNQgwAAABbAAAAAQAAAEwAAAAEAAAACwAAADcAAAAiAAAAWwAAAFAAAABYAAAAFQAAABYAAAAMAAAAAAAAAFIAAABwAQAAAgAAABQAAAAJAAAAAAAAAAAAAAC8AgAAAAAAAAECAiJTAHkAcwB0AGUAbQAAAAAAAAAAABcBAAAAAAAALDNuAoD4//8AAAAAAAAAAAAAAAAAAAAAEDNuAoD4//86lwAAAAC9Af488XbcNr0B9XH1dmb4XwL+////jOPwdvLg8HZcQaQJcLj4AaA/pAlsML0BImrOdAAAAAAAAAAAoDG9AQYAAACUMb0BBgAAAAIAAAAAAAAAtD+kCSB/rwm0P6QJAAAAACB/rwm8ML0BjWLOdI1iznQAAAAAAAgAAAACAAAAAAAAxDC9ASJqznQAAAAAAAAAAPoxvQEHAAAA7DG9AQcAAAAAAAAAAAAAAOwxvQH8ML0B7urNdAAAAAAAAgAAAAC9AQcAAADsMb0BBwAAAEwSz3QAAAAAAAAAAOwxvQEHAAAAAAAAACgxvQGVLs10AAAAAAACAADsMb0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L0B2b/XaWWDOv7Jgzr+4uDkaQj4Kwao1cEJzAwcDwsXIY0iAIoB3KG9AbChvQFQL8IJIA0AhHSkvQGx4eRpIA0AhAAAAAAI+CsG4IImBmCjvQHQsQ1qzgwcDwAAAADQsQ1qIA0AAMwMHA8BAAAAAAAAAAcAAADMDBwPAAAAAAAAAADkob0BZM7WaSAAAAD/////AAAAAAAAAAAVAAAAAAAAAHAAAAABAAAAAQAAACQAAAAkAAAAEAAAAAAAAAAAACsG4IImBgGiAQAAAAAAfBkK86SivQGkor0BerHkaQAAAADUpL0BCPgrBoqx5Gl8GQrzONKmCWSivQ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jLiEnVYiDBrKCwwa///AAAAAEx1floAAHzIvQFIAo90AAAAADBR9AHQx70BUPNNdQAAAAAAAENoYXJVcHBlclcAAfF2QuISdbzIvQEAAAAAKMi9AYABlHQOXI904FuPdCjIvQFkAQAAjWLOdI1iznTAwvkBAAgAAAACAAAAAAAASMi9ASJqznQAAAAAAAAAAILJvQEJAAAAcMm9AQkAAAAAAAAAAAAAAHDJvQGAyL0B7urNdAAAAAAAAgAAAAC9AQkAAABwyb0BCQAAAEwSz3QAAAAAAAAAAHDJvQEJAAAAAAAAAKzIvQGVLs10AAAAAAACAABwyb0B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MuISdViIMGsoLDBr//8AAAAATHV+WgAAfMi9AUgCj3QAAAAAMFH0AdDHvQFQ8011AAAAAAAAQ2hhclVwcGVyVwAB8XZC4hJ1vMi9AQAAAAAoyL0BgAGUdA5cj3TgW490KMi9AWQBAACNYs50jWLOdMDC+QEACAAAAAIAAAAAAABIyL0BImrOdAAAAAAAAAAAgsm9AQkAAABwyb0BCQAAAAAAAAAAAAAAcMm9AYDIvQHu6s10AAAAAAACAAAAAL0BCQAAAHDJvQEJAAAATBLPdAAAAAAAAAAAcMm9AQkAAAAAAAAArMi9AZUuzXQAAAAAAAIAAHDJvQEJAAAAZHYACAAAAAAlAAAADAAAAAEAAAAYAAAADAAAAP8AAAISAAAADAAAAAEAAAAeAAAAGAAAACoAAAAFAAAAhQAAABYAAAAlAAAADAAAAAEAAABUAAAAqAAAACsAAAAFAAAAgwAAABUAAAABAAAAqwoNQnIcDUIrAAAABQAAAA8AAABMAAAAAAAAAAAAAAAAAAAA//////////9sAAAARgBpAHIAbQBhACAAbgBvACAAdgDhAGwAaQBkAGEAvQ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L0B/jzxdtw2vQH1cfV2ZvhfAv7///+M4/B28uDwdlxBpAlwuPgBoD+kCWwwvQEias50AAAAAAAAAACgMb0BBgAAAJQxvQEGAAAAAgAAAAAAAAC0P6QJIH+vCbQ/pAkAAAAAIH+vCbwwvQGNYs50jWLOdAAAAAAACAAAAAIAAAAAAADEML0BImrOdAAAAAAAAAAA+jG9AQcAAADsMb0BBwAAAAAAAAAAAAAA7DG9AfwwvQHu6s10AAAAAAACAAAAAL0BBwAAAOwxvQEHAAAATBLPdAAAAAAAAAAA7DG9AQcAAAAAAAAAKDG9AZUuzXQAAAAAAAIAAOwxvQ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PQBIJjCCbjywgnwU/QBAQAAAHAIpQkAAAAAQCrCCbjywgnwU/QBsDLCCQAAAABAKsIJlR7XaQMAAACcHtdpAQAAAIi0rgkIgg1qwFrUaUwwvQGAAZR0DlyPdOBbj3RMML0BZAEAAI1iznSNYs504O2iCQAIAAAAAgAAAAAAAGwwvQEias50AAAAAAAAAACgMb0BBgAAAJQxvQEGAAAAAAAAAAAAAACUMb0BpDC9Ae7qzXQAAAAAAAIAAAAAvQEGAAAAlDG9AQYAAABMEs90AAAAAAAAAACUMb0BBgAAAAAAAADQML0BlS7NdAAAAAAAAgAAlDG9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rBtACTg/+nY90b4k1auQVAf8AAAAAqNXBCUijvQGCFiHmIgCKAUmMNWoIor0BAAAAAAj4KwZIo70BJIiAElCivQHZizVqUwBlAGcAbwBlACAAVQBJAAAAAAD1izVqIKO9AeEAAADIob0BS+TladgwHQ/hAAAAAQAAAO4CTg8AAL0B6uPlaQQAAAAFAAAAAAAAAAAAAAAAAAAA7gJOD9SjvQElizVqGCGmCQQAAAAI+CsGAAAAAEmLNWoAAAAAAABlAGcAbwBlACAAVQBJAAAACuOkor0BpKK9AeEAAABAor0BAAAAANACTg8AAAAAAQAAAAAAAABkor0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SN3XIH/8IOKd+1FLDezeL5SDKszXMFuKjtBinzPFUKg=</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qrLr+NiMScChxlEgfa3LYNdX5tG97KecH7SeHft5WqY=</DigestValue>
    </Reference>
    <Reference Type="http://www.w3.org/2000/09/xmldsig#Object" URI="#idValidSigLnImg">
      <DigestMethod Algorithm="http://www.w3.org/2001/04/xmlenc#sha256"/>
      <DigestValue>lTbq1K3nEPBAv24Q5fYVbF7GYYEj0HhODCmWMCO17R4=</DigestValue>
    </Reference>
    <Reference Type="http://www.w3.org/2000/09/xmldsig#Object" URI="#idInvalidSigLnImg">
      <DigestMethod Algorithm="http://www.w3.org/2001/04/xmlenc#sha256"/>
      <DigestValue>lFaSfL6/9y+c5VH23Qv/5P1P8F1riKFMyiCXSxv0bDY=</DigestValue>
    </Reference>
  </SignedInfo>
  <SignatureValue>rLawIfkiw0Rg28UAFtWjkfqYIIHUE6/wHOapCy3HXXfsyROTpFk/KjBp9hD/VcQUnUN7ygDclBw0
RDDwgCE8eZl5ic5paEl7Y1QVWw8UeERqEdDHP19OcKksIhQiz60XU89n+K06fADEGDCv0A/T8gq9
Jhi3xbZrj44KSt5gacIDg0yg6jp9YWgptwfKaIBLbg1vWPI/iMxTorqfLeAXTuwcAnyCovxIStco
2LwDu6Xzx8kRuD8Siuyg3YzosIazJyPnSDE9qTyylZIjG5EpjErtbR2l28nLyTGiC27nliRI1hA1
T75QkjKNnLA7nK1MHyf0uX4F17f1nq4BOZ4MhA==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Cbp1Sfj/hYazz+9bbJc/VMjJzasc95zJ5CVgx4x7pgY=</DigestValue>
      </Reference>
      <Reference URI="/xl/comments1.xml?ContentType=application/vnd.openxmlformats-officedocument.spreadsheetml.comments+xml">
        <DigestMethod Algorithm="http://www.w3.org/2001/04/xmlenc#sha256"/>
        <DigestValue>8WaAiLyIatuvfMn7XK2KdbcCa/v28Cg1aZ04nvZ/Lxk=</DigestValue>
      </Reference>
      <Reference URI="/xl/comments2.xml?ContentType=application/vnd.openxmlformats-officedocument.spreadsheetml.comments+xml">
        <DigestMethod Algorithm="http://www.w3.org/2001/04/xmlenc#sha256"/>
        <DigestValue>lZLsVzrvm2zzQJgZM7MhpX0Aw2tvF6Z/j4BXL58iW6M=</DigestValue>
      </Reference>
      <Reference URI="/xl/comments3.xml?ContentType=application/vnd.openxmlformats-officedocument.spreadsheetml.comments+xml">
        <DigestMethod Algorithm="http://www.w3.org/2001/04/xmlenc#sha256"/>
        <DigestValue>3qtRl5pjUTJmLQVdlcEMlmMT5ZGM9Pu5Vsq3oqtXwbY=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20enIwCxpUljorrxPMTbh0oFFfWZxTXyciD8gJznWSU=</DigestValue>
      </Reference>
      <Reference URI="/xl/drawings/drawing3.xml?ContentType=application/vnd.openxmlformats-officedocument.drawing+xml">
        <DigestMethod Algorithm="http://www.w3.org/2001/04/xmlenc#sha256"/>
        <DigestValue>N2s84vtIch0/uOdHh4ORA1NonEtlupvGyTTF+LwGk6o=</DigestValue>
      </Reference>
      <Reference URI="/xl/drawings/vmlDrawing1.vml?ContentType=application/vnd.openxmlformats-officedocument.vmlDrawing">
        <DigestMethod Algorithm="http://www.w3.org/2001/04/xmlenc#sha256"/>
        <DigestValue>UAOf1wQbJzegQP5asQDg7OKro3aruwwMoPBODQy60PU=</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1W9Q9DsmajCBALfWMwOGRr6yQq2+T+BReeoAFms8Keg=</DigestValue>
      </Reference>
      <Reference URI="/xl/drawings/vmlDrawing4.vml?ContentType=application/vnd.openxmlformats-officedocument.vmlDrawing">
        <DigestMethod Algorithm="http://www.w3.org/2001/04/xmlenc#sha256"/>
        <DigestValue>w1lT0iv2lINc/nwbrFtfRvIVYY6VOwi8qopjEtQl7N4=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nN7b/kfSFsQI+Q40fASFOfVeWA2IvBZtqNvBzwEmllU=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lkqi5cg6YoTkU3B1HeCTh4Mv/42nkoxSmHACoJ/Djhs=</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Z5Nf+tD5/Cmjg3i8mQVpBy6Ovcl9XjZKKdzj3U2NlCA=</DigestValue>
      </Reference>
      <Reference URI="/xl/media/image10.jpeg?ContentType=image/jpeg">
        <DigestMethod Algorithm="http://www.w3.org/2001/04/xmlenc#sha256"/>
        <DigestValue>dTlduibIqenaFCXbw+ppHdMbIz6jP4XNAkam4bLpUgM=</DigestValue>
      </Reference>
      <Reference URI="/xl/media/image2.emf?ContentType=image/x-emf">
        <DigestMethod Algorithm="http://www.w3.org/2001/04/xmlenc#sha256"/>
        <DigestValue>zSN+1FRqUkj4McpE+wa21YpbpZ9tvkzTIbuSSW8wP6s=</DigestValue>
      </Reference>
      <Reference URI="/xl/media/image3.emf?ContentType=image/x-emf">
        <DigestMethod Algorithm="http://www.w3.org/2001/04/xmlenc#sha256"/>
        <DigestValue>BoaFfuiKnxMW3tS6r1Ir8Rzibb2gNF8NMNfxENdKt0w=</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l0AK64XDwJ/EidAiF6eJ/ygiz2On96ol9B5IOmQDAXg=</DigestValue>
      </Reference>
      <Reference URI="/xl/styles.xml?ContentType=application/vnd.openxmlformats-officedocument.spreadsheetml.styles+xml">
        <DigestMethod Algorithm="http://www.w3.org/2001/04/xmlenc#sha256"/>
        <DigestValue>7jqV7PcJPnT3SzL5g2geXQHJe6Rs6O4IMO3Sp143ybQ=</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L7gcGYbX4ATynTx3BAbf3VpJGe0V46redcillA0T1X0=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ouAqYvlMQepcjTAGo5QToQGc6TT87jR46Ow1wqqwHoE=</DigestValue>
      </Reference>
      <Reference URI="/xl/worksheets/sheet2.xml?ContentType=application/vnd.openxmlformats-officedocument.spreadsheetml.worksheet+xml">
        <DigestMethod Algorithm="http://www.w3.org/2001/04/xmlenc#sha256"/>
        <DigestValue>+uHgdsPgo7TnetFpIzuBXWedYoEwPlLEd+7p8u1K7uM=</DigestValue>
      </Reference>
      <Reference URI="/xl/worksheets/sheet3.xml?ContentType=application/vnd.openxmlformats-officedocument.spreadsheetml.worksheet+xml">
        <DigestMethod Algorithm="http://www.w3.org/2001/04/xmlenc#sha256"/>
        <DigestValue>F4fbN/f/TutnLEO9kYbjcUfoYqA75ScTfs5kdIBUR7c=</DigestValue>
      </Reference>
      <Reference URI="/xl/worksheets/sheet4.xml?ContentType=application/vnd.openxmlformats-officedocument.spreadsheetml.worksheet+xml">
        <DigestMethod Algorithm="http://www.w3.org/2001/04/xmlenc#sha256"/>
        <DigestValue>flOI83IVf46VduqmLrysRnZj7GO19GgkBZq6+MdlEkU=</DigestValue>
      </Reference>
    </Manifest>
    <SignatureProperties>
      <SignatureProperty Id="idSignatureTime" Target="#idPackageSignature">
        <mdssi:SignatureTime xmlns:mdssi="http://schemas.openxmlformats.org/package/2006/digital-signature">
          <mdssi:Format>YYYY-MM-DDThh:mm:ssTZD</mdssi:Format>
          <mdssi:Value>2016-12-30T20:35:41Z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2016-12-30T20:35:41Z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YCgAnUC8QABgLARwYCAQAAAGgs0gsAAAAAyDnGC8QABgLARwYCIB7UCwAAAADIOcYL44VBYwMAAADshUFjAQAAAGjgxgtozXJjjmg5Y0Q0MQCAAUd3DlxCd+BbQndENDEAZAEAAHtivXZ7Yr12GPywCwAIAAAAAgAAAAAAAGQ0MQAQar12AAAAAAAAAACYNTEABgAAAIw1MQAGAAAAAAAAAAAAAACMNTEAnDQxAOLqvHYAAAAAAAIAAAAAMQAGAAAAjDUxAAYAAABMEr52AAAAAAAAAACMNTEABgAAAAAAAADINDEAii68dgAAAAAAAgAAjDUx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OIAAAAAAAAALPNqBYD4//8AAAAAAAAAAAAAAAAAAAAAEPNqBYD4//96lwAAAAAxAP48o3fUOjEA9XGndwi5GgL+////jOOid/LgoncMktELMLgIAlCQ0QtkNDEAEGq9dgAAAAAAAAAAmDUxAAYAAACMNTEABgAAAAIAAAAAAAAAZJDRC1hMxwtkkNELAAAAAFhMxwu0NDEAe2K9dntivXYAAAAAAAgAAAACAAAAAAAAvDQxABBqvXYAAAAAAAAAAPI1MQAHAAAA5DUxAAcAAAAAAAAAAAAAAOQ1MQD0NDEA4uq8dgAAAAAAAgAAAAAxAAcAAADkNTEABwAAAEwSvnYAAAAAAAAAAOQ1MQAHAAAAAAAAACA1MQCKLrx2AAAAAAACAADkNTE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PoD9KYxAP+/QWNIDKzWHAys1j6OTWOojyYZAAAAAGEOIZIiAIoBIA0AhLimMQCMpjEA2D7GCyANAIRMqTEADY9NYyANAIQAAAAASJr/AwhH/AM4qDEAWNhyY+6mAggAAAAAWNhyYyANAADspgIIAQAAAAAAAAAHAAAA7KYCCAAAAAAAAAAAwKYxAOJ5QWMgAAAA/////wAAAAAAAAAAFQAAAAAAAABwAAAAAQAAAAEAAAAkAAAAJAAAABAAAAAAAAAASJr/AwhH/AMBpwEA/////9cXCseApzEAgKcxANB4TWMAAAAArKkxAEia/wPgeE1j1xcKxzynM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dUp4l1HqaPZBhLj2T//wAAAABQd35aAAB0zDEASAJCdwAAAABIRQYCyMsxAFDzUXcAAAAAAABDaGFyVXBwZXJXAAGjdySniXW0zDEAAAAAACDMMQCAAUd3DlxCd+BbQncgzDEAZAEAAHtivXZ7Yr128AkKAgAIAAAAAgAAAAAAAEDMMQAQar12AAAAAAAAAAB6zTEACQAAAGjNMQAJAAAAAAAAAAAAAABozTEAeMwxAOLqvHYAAAAAAAIAAAAAMQAJAAAAaM0xAAkAAABMEr52AAAAAAAAAABozTEACQAAAAAAAACkzDEAii68dgAAAAAAAgAAaM0xAAkAAABkdgAIAAAAACUAAAAMAAAAAwAAABgAAAAMAAAAAAAAAhIAAAAMAAAAAQAAAB4AAAAYAAAACwAAAGEAAAA1AQAAcgAAACUAAAAMAAAAAwAAAFQAAADYAAAADAAAAGEAAACXAAAAcQAAAAEAAACrCg1CAAANQgwAAABhAAAAFwAAAEwAAAAAAAAAAAAAAAAAAAD//////////3wAAABKAHUAYQBuACAAUABhAGIAbABvACAAUgBvAGQAcgDtAGcAdQBlAHoAIABGAC4AYek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Do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CAP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VKeJdR6mj2QYS49k//8AAAAAUHd+WgAAdMwxAEgCQncAAAAASEUGAsjLMQBQ81F3AAAAAAAAQ2hhclVwcGVyVwABo3ckp4l1tMwxAAAAAAAgzDEAgAFHdw5cQnfgW0J3IMwxAGQBAAB7Yr12e2K9dvAJCgIACAAAAAIAAAAAAABAzDEAEGq9dgAAAAAAAAAAes0xAAkAAABozTEACQAAAAAAAAAAAAAAaM0xAHjMMQDi6rx2AAAAAAACAAAAADEACQAAAGjNMQAJAAAATBK+dgAAAAAAAAAAaM0xAAkAAAAAAAAApMwxAIouvHYAAAAAAAIAAGjNMQAJAAAAZHYACAAAAAAlAAAADAAAAAEAAAAYAAAADAAAAP8AAAISAAAADAAAAAEAAAAeAAAAGAAAACoAAAAFAAAAhQAAABYAAAAlAAAADAAAAAEAAABUAAAAqAAAACsAAAAFAAAAgwAAABUAAAABAAAAqwoNQgAADUIrAAAABQAAAA8AAABMAAAAAAAAAAAAAAAAAAAA//////////9sAAAARgBpAHIAbQBhACAAbgBvACAAdgDhAGwAaQBkAGEAM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EA/jyjd9Q6MQD1cad3CLkaAv7///+M46J38uCidwyS0QswuAgCUJDRC2Q0MQAQar12AAAAAAAAAACYNTEABgAAAIw1MQAGAAAAAgAAAAAAAABkkNELWEzHC2SQ0QsAAAAAWEzHC7Q0MQB7Yr12e2K9dgAAAAAACAAAAAIAAAAAAAC8NDEAEGq9dgAAAAAAAAAA8jUxAAcAAADkNTEABwAAAAAAAAAAAAAA5DUxAPQ0MQDi6rx2AAAAAAACAAAAADEABwAAAOQ1MQAHAAAATBK+dgAAAAAAAAAA5DUxAAcAAAAAAAAAIDUxAIouvHYAAAAAAAIAAOQ1M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YCgAnUC8QABgLARwYCAQAAAGgs0gsAAAAAyDnGC8QABgLARwYCIB7UCwAAAADIOcYL44VBYwMAAADshUFjAQAAAGjgxgtozXJjjmg5Y0Q0MQCAAUd3DlxCd+BbQndENDEAZAEAAHtivXZ7Yr12GPywCwAIAAAAAgAAAAAAAGQ0MQAQar12AAAAAAAAAACYNTEABgAAAIw1MQAGAAAAAAAAAAAAAACMNTEAnDQxAOLqvHYAAAAAAAIAAAAAMQAGAAAAjDUxAAYAAABMEr52AAAAAAAAAACMNTEABgAAAAAAAADINDEAii68dgAAAAAAAgAAjDUx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AwAAAABImpkO/p1Cd9isZGSfEAEgmJEmGQAAAAD/DCFdIgCKAWSmMQBe9C9k5KYxAAAAAABImv8DJKgxACSIgBIspzEAUwBlAGcAbwBlACAAVQBJAAAAAAAAAAAAJeQvZOEAAACgpjEAmjNOY/ig1AvhAAAAAQAAAGaamQ4AADEAOjNOYwQAAAAFAAAAAAAAAAAAAAAAAAAAZpqZDqyoMQAk3y9kEN7TCwQAAABImv8DAAAAAKXjL2QQAAAAAAAAAFMAZQBnAG8AZQAgAFUASQAAAApagKcxAICnMQDhAAAAAAAAAEiamQ4AAAAAAQAAAAAAAAA8pzE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DA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WmWUHUCMEzUwScpLDv24cKg2gHM=</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u6ETk1JDOw+JSeplHXqXb142E/I=</DigestValue>
    </Reference>
    <Reference URI="#idValidSigLnImg" Type="http://www.w3.org/2000/09/xmldsig#Object">
      <DigestMethod Algorithm="http://www.w3.org/2000/09/xmldsig#sha1"/>
      <DigestValue>E1rYnHEKPWokdP88WILnXOGduZA=</DigestValue>
    </Reference>
    <Reference URI="#idInvalidSigLnImg" Type="http://www.w3.org/2000/09/xmldsig#Object">
      <DigestMethod Algorithm="http://www.w3.org/2000/09/xmldsig#sha1"/>
      <DigestValue>EBhEVEJgo/s/Te/Fxmbw+FCUMaA=</DigestValue>
    </Reference>
  </SignedInfo>
  <SignatureValue>fz8Qi5aK4xTkLLhfEyW4jdgbdHwhYFHX2YEnj2gVmQUfnxtvhH0A9PH4FaqGi0WMYc8bbv9Lge9b
lAAKiNpaBzIenNR4Ibs43voJPNUTJ7DhRW1S3HhfEClYBE8mYhpaa8xmN+HlKiIE6BnGcwvvAuiT
q4+tmG6eTm9F7Xd4SQRYW8zdVM1TlBZpVwdX3V9U7jirO93s9KgpF02e3ab9VoRqHOAue45gYPa+
9pBlq7osWPs9D4iHWqiWAehIkmXtS20N1syjSXBk1Ogou70b4Y97Xs1Y2d2zbqyfLR5Y2vb07+4e
iD4bOv2pExtBPWLK4NvW7L3ZwfTPVjHEajtEUg==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3.xml?ContentType=application/vnd.openxmlformats-officedocument.spreadsheetml.comments+xml">
        <DigestMethod Algorithm="http://www.w3.org/2000/09/xmldsig#sha1"/>
        <DigestValue>FWQgeR80ab9PVJb4f90pB2ycGxQ=</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28ZrBZTAC/IiQZQESR43IcEsKBk=</DigestValue>
      </Reference>
      <Reference URI="/xl/sharedStrings.xml?ContentType=application/vnd.openxmlformats-officedocument.spreadsheetml.sharedStrings+xml">
        <DigestMethod Algorithm="http://www.w3.org/2000/09/xmldsig#sha1"/>
        <DigestValue>Ozwys11KsM32yhYVtrC1+jSBx2w=</DigestValue>
      </Reference>
      <Reference URI="/xl/media/image4.jpeg?ContentType=image/jpeg">
        <DigestMethod Algorithm="http://www.w3.org/2000/09/xmldsig#sha1"/>
        <DigestValue>KNwJdxHNkLzlEenz5dM/rDpc/uQ=</DigestValue>
      </Reference>
      <Reference URI="/xl/drawings/vmlDrawing1.vml?ContentType=application/vnd.openxmlformats-officedocument.vmlDrawing">
        <DigestMethod Algorithm="http://www.w3.org/2000/09/xmldsig#sha1"/>
        <DigestValue>PTNMOtgGLCia+XdKStWfiIZc5AQ=</DigestValue>
      </Reference>
      <Reference URI="/xl/media/image3.emf?ContentType=image/x-emf">
        <DigestMethod Algorithm="http://www.w3.org/2000/09/xmldsig#sha1"/>
        <DigestValue>Bmv/TsfcVALtOYWgYoG8vFLAMWw=</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yWpnFmAUm/f1L4rm9IrJc3n70WA=</DigestValue>
      </Reference>
      <Reference URI="/xl/styles.xml?ContentType=application/vnd.openxmlformats-officedocument.spreadsheetml.styles+xml">
        <DigestMethod Algorithm="http://www.w3.org/2000/09/xmldsig#sha1"/>
        <DigestValue>TBDpHL301ORy+2BfeGWBeJY3qRQ=</DigestValue>
      </Reference>
      <Reference URI="/xl/media/image5.png?ContentType=image/png">
        <DigestMethod Algorithm="http://www.w3.org/2000/09/xmldsig#sha1"/>
        <DigestValue>X8ifBPrZdk/1pGH6XtoivWXMYRg=</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4.bin?ContentType=application/vnd.openxmlformats-officedocument.spreadsheetml.printerSettings">
        <DigestMethod Algorithm="http://www.w3.org/2000/09/xmldsig#sha1"/>
        <DigestValue>aDpAWg6l3IyU8iXCdAOvuYk6GGI=</DigestValue>
      </Reference>
      <Reference URI="/xl/comments2.xml?ContentType=application/vnd.openxmlformats-officedocument.spreadsheetml.comments+xml">
        <DigestMethod Algorithm="http://www.w3.org/2000/09/xmldsig#sha1"/>
        <DigestValue>OHjAwgpPdo5f8OTiiYziWPI2OJw=</DigestValue>
      </Reference>
      <Reference URI="/xl/printerSettings/printerSettings3.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comments1.xml?ContentType=application/vnd.openxmlformats-officedocument.spreadsheetml.comments+xml">
        <DigestMethod Algorithm="http://www.w3.org/2000/09/xmldsig#sha1"/>
        <DigestValue>JItuxxmnyLD8ek2V0P7bZj8vijw=</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2.xml?ContentType=application/vnd.openxmlformats-officedocument.spreadsheetml.externalLink+xml">
        <DigestMethod Algorithm="http://www.w3.org/2000/09/xmldsig#sha1"/>
        <DigestValue>Cj2L3ah7kJ+6YImo7+IOUZ05oiE=</DigestValue>
      </Reference>
      <Reference URI="/xl/externalLinks/externalLink3.xml?ContentType=application/vnd.openxmlformats-officedocument.spreadsheetml.externalLink+xml">
        <DigestMethod Algorithm="http://www.w3.org/2000/09/xmldsig#sha1"/>
        <DigestValue>4sTLuFvEFW6GWgYrbx5YZB81eEI=</DigestValue>
      </Reference>
      <Reference URI="/xl/media/image2.emf?ContentType=image/x-emf">
        <DigestMethod Algorithm="http://www.w3.org/2000/09/xmldsig#sha1"/>
        <DigestValue>eJY+h7QFJrE/VC0MEIpmp6G3cUU=</DigestValue>
      </Reference>
      <Reference URI="/xl/media/image1.emf?ContentType=image/x-emf">
        <DigestMethod Algorithm="http://www.w3.org/2000/09/xmldsig#sha1"/>
        <DigestValue>hnwbazeJ2BMPl6ietc3DEQ0np1Q=</DigestValue>
      </Reference>
      <Reference URI="/xl/drawings/vmlDrawing2.vml?ContentType=application/vnd.openxmlformats-officedocument.vmlDrawing">
        <DigestMethod Algorithm="http://www.w3.org/2000/09/xmldsig#sha1"/>
        <DigestValue>fh/OnSZKoSVnqdKh7j03RAIOwp4=</DigestValue>
      </Reference>
      <Reference URI="/xl/drawings/vmlDrawing3.vml?ContentType=application/vnd.openxmlformats-officedocument.vmlDrawing">
        <DigestMethod Algorithm="http://www.w3.org/2000/09/xmldsig#sha1"/>
        <DigestValue>Rtij3bbAqJKJuQtT7Jf7QeVZZ5E=</DigestValue>
      </Reference>
      <Reference URI="/xl/media/image9.jpeg?ContentType=image/jpeg">
        <DigestMethod Algorithm="http://www.w3.org/2000/09/xmldsig#sha1"/>
        <DigestValue>lefx/EYYorqTsrIbLtY6fWkvIVo=</DigestValue>
      </Reference>
      <Reference URI="/xl/drawings/vmlDrawing4.vml?ContentType=application/vnd.openxmlformats-officedocument.vmlDrawing">
        <DigestMethod Algorithm="http://www.w3.org/2000/09/xmldsig#sha1"/>
        <DigestValue>O89K0r9Mz4HrRMLTIQQT4KKolqY=</DigestValue>
      </Reference>
      <Reference URI="/xl/media/image10.jpeg?ContentType=image/jpeg">
        <DigestMethod Algorithm="http://www.w3.org/2000/09/xmldsig#sha1"/>
        <DigestValue>bwq23oQJvs5TLpHBjIRoNF/eaek=</DigestValue>
      </Reference>
      <Reference URI="/xl/worksheets/sheet3.xml?ContentType=application/vnd.openxmlformats-officedocument.spreadsheetml.worksheet+xml">
        <DigestMethod Algorithm="http://www.w3.org/2000/09/xmldsig#sha1"/>
        <DigestValue>5dwlkV9JkC2KkgjvATWZrhVQ570=</DigestValue>
      </Reference>
      <Reference URI="/xl/worksheets/sheet4.xml?ContentType=application/vnd.openxmlformats-officedocument.spreadsheetml.worksheet+xml">
        <DigestMethod Algorithm="http://www.w3.org/2000/09/xmldsig#sha1"/>
        <DigestValue>jWCy+RUD8P6Im5F8VwgX527O01Y=</DigestValue>
      </Reference>
      <Reference URI="/xl/workbook.xml?ContentType=application/vnd.openxmlformats-officedocument.spreadsheetml.sheet.main+xml">
        <DigestMethod Algorithm="http://www.w3.org/2000/09/xmldsig#sha1"/>
        <DigestValue>1Xi6byTchnuLUqIh1d16/7e83Ao=</DigestValue>
      </Reference>
      <Reference URI="/xl/drawings/drawing2.xml?ContentType=application/vnd.openxmlformats-officedocument.drawing+xml">
        <DigestMethod Algorithm="http://www.w3.org/2000/09/xmldsig#sha1"/>
        <DigestValue>ethoCy2VSej5mK4xaLLo64KTTTg=</DigestValue>
      </Reference>
      <Reference URI="/xl/drawings/drawing3.xml?ContentType=application/vnd.openxmlformats-officedocument.drawing+xml">
        <DigestMethod Algorithm="http://www.w3.org/2000/09/xmldsig#sha1"/>
        <DigestValue>JU9a4Mk95tyNdjTuWlFs7kkxOhE=</DigestValue>
      </Reference>
      <Reference URI="/xl/worksheets/sheet2.xml?ContentType=application/vnd.openxmlformats-officedocument.spreadsheetml.worksheet+xml">
        <DigestMethod Algorithm="http://www.w3.org/2000/09/xmldsig#sha1"/>
        <DigestValue>u9lqHT7PalCmcTEmcmSc8XS1K5Y=</DigestValue>
      </Reference>
      <Reference URI="/xl/worksheets/sheet1.xml?ContentType=application/vnd.openxmlformats-officedocument.spreadsheetml.worksheet+xml">
        <DigestMethod Algorithm="http://www.w3.org/2000/09/xmldsig#sha1"/>
        <DigestValue>pQA1sq2CpCRLdq4aQM7Jt/9Cquo=</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/B2Pohzjh2GMB50xvSEyXW6dGCc=</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PaBLOjlX5jKcXwDRaubtaW0RRWE=</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2016-12-30T20:58:01Z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2016-12-30T20:58:01Z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H2Z0UjMAXTUbZgjCA2YBAAAAtCPwZcC8EWZgLsIICMIDZgEAAAC0I/Bl5CPwZWAkwghgJMIIAgAAAAAAAABYAAAAAQAAAKBSMwApXpR1AABYAA5clHXgW5R1yFIzAGQBAAAAAAAAAAAAAIFivnWBYr51uDo0AAAIAAAAAgAAAAAAAPBSMwAWar51AAAAAAAAAAAgVDMABgAAABRUMwAGAAAAAAAAAAAAAAAUVDMAKFMzAOLqvXUAAAAAAAIAAAAAMwAGAAAAFFQzAAYAAABMEr91AAAAAAAAAAAUVDMABgAAAODBggBUUzMAii69dQAAAAAAAgAAFFQ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OAQyAIICAAD4K7sLAAAAAAEWIcgiAIoBAAAAAAAAAACCAgAAOAQyAPSiMwAj4P92OAQyAAAAAAAQozMAxZYpdhBznwAAAAAATPRzcQIAAAAAAAAAAAAAAFD/4QFsozMA/rMxczgEMgCCAgAAAgAAAAAAAAAGAAAAgAGZdQAAAACwDaoHgAGZdZ8QEwBUEQrhbKMzADaBlHWwDaoHAAAAAIABmXVsozMAVYGUdYABmXUAAAHyYAvFCJSjMwCTgJR1AQAAAHyjMwAQAAAAAwEAAGALxQibFQHyYAvFCAAAAAABAAAAwKMzAMCjM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LC3MwDMHR1mAPE0ABcAAAQBAAAAAAQAACy4MwBRHh1mJqVlhjq5MwAABAAAAQIAAAAAAACEtzMAwMYzAMDGMwDgtzMAgAGZdQ5clHXgW5R14LczAGQBAAAAAAAAAAAAAIFivnWBYr51WDk0AAAIAAAAAgAAAAAAAAi4MwAWar51AAAAAAAAAAA6uTMABwAAACy5MwAHAAAAAAAAAAAAAAAsuTMAQLgzAOLqvXUAAAAAAAIAAAAAMwAHAAAALLkzAAcAAABMEr91AAAAAAAAAAAsuTMABwAAAODBggBsuDMAii69dQAAAAAAAgAALLkz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sLczAMwdHWYA8TQAFwAABAEAAAAABAAALLgzAFEeHWYmpWWGOrkzAAAEAAABAgAAAAAAAIS3MwDAxjMAwMYzAOC3MwCAAZl1DlyUdeBblHXgtzMAZAEAAAAAAAAAAAAAgWK+dYFivnVYOTQAAAgAAAACAAAAAAAACLgzABZqvnUAAAAAAAAAADq5MwAHAAAALLkzAAcAAAAAAAAAAAAAACy5MwBAuDMA4uq9dQAAAAAAAgAAAAAzAAcAAAAsuTMABwAAAEwSv3UAAAAAAAAAACy5MwAHAAAA4MGCAGy4MwCKLr11AAAAAAACAAAsuTM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9mdFIzAF01G2YIwgNmAQAAALQj8GXAvBFmYC7CCAjCA2YBAAAAtCPwZeQj8GVgJMIIYCTCCAIAAAAAAAAAWAAAAAEAAACgUjMAKV6UdQAAWAAOXJR14FuUdchSMwBkAQAAAAAAAAAAAACBYr51gWK+dbg6NAAACAAAAAIAAAAAAADwUjMAFmq+dQAAAAAAAAAAIFQzAAYAAAAUVDMABgAAAAAAAAAAAAAAFFQzAChTMwDi6r11AAAAAAACAAAAADMABgAAABRUMwAGAAAATBK/dQAAAAAAAAAAFFQzAAYAAADgwYIAVFMzAIouvXUAAAAAAAIAABRUM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PgruwtjZqJ0EhQh7yIAigHsR8MC5KIzAFhponQAAAAAAAAAAJijMwDWhqF0BgAAAAAAAAAvEgE+AAAAAGCJtgIBAAAAYIm2AgAAAAAGAAAAgAGZdWCJtgJAZmUAgAGZdY8QEwCqEArHAAAzADaBlHVAZmUAYIm2AoABmXVMozMAVYGUdYABmXUvEgE+LxIBPnSjMwCTgJR1AQAAAFyjMwD+nZR1MTkwZgAAAT4AAAAAAAAAAHSlMwAAAAAAlKMzAIs4MGYQpDMAAAAAAIDDPwN0pTMAAAAAAFikMwAjODBmwKM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2016-12-30T17:41:19Z</dcterms:modified>
</cp:coreProperties>
</file>