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MA\2. Denuncias\1. Denuncias de Ruido\2.3 2020\7. Taller de estructuras metálicas\"/>
    </mc:Choice>
  </mc:AlternateContent>
  <xr:revisionPtr revIDLastSave="0" documentId="8_{F20C84B3-C876-40FF-8189-09D8979DE49D}" xr6:coauthVersionLast="45" xr6:coauthVersionMax="45" xr10:uidLastSave="{00000000-0000-0000-0000-000000000000}"/>
  <bookViews>
    <workbookView xWindow="-20610" yWindow="4485" windowWidth="20730" windowHeight="11160" activeTab="5" xr2:uid="{00000000-000D-0000-FFFF-FFFF00000000}"/>
  </bookViews>
  <sheets>
    <sheet name="INFO MEDICIÓN DE RUIDO FUENTE" sheetId="1" r:id="rId1"/>
    <sheet name="INFO MEDICIÓN DE RUIDO RECEPTOR" sheetId="7" r:id="rId2"/>
    <sheet name="GEORREFERENCIACIÓN" sheetId="2" r:id="rId3"/>
    <sheet name="MEDICIÓN NIVELES DE RUIDO" sheetId="8" r:id="rId4"/>
    <sheet name="EVALUACIÓN DE NIVELES DE RUIDO" sheetId="9" r:id="rId5"/>
    <sheet name="RESUMEN EVALUACIÓN" sheetId="5" r:id="rId6"/>
    <sheet name="variables" sheetId="6" state="hidden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9" l="1"/>
  <c r="C6" i="9"/>
  <c r="E6" i="9" s="1"/>
  <c r="G5" i="9" s="1"/>
  <c r="C8" i="9"/>
  <c r="C9" i="9"/>
  <c r="E9" i="9"/>
  <c r="G8" i="9" s="1"/>
  <c r="C11" i="9"/>
  <c r="C12" i="9"/>
  <c r="E12" i="9"/>
  <c r="G11" i="9" s="1"/>
  <c r="C14" i="9"/>
  <c r="C15" i="9"/>
  <c r="E15" i="9" s="1"/>
  <c r="G14" i="9" s="1"/>
  <c r="C17" i="9"/>
  <c r="C18" i="9"/>
  <c r="E18" i="9" s="1"/>
  <c r="G17" i="9" s="1"/>
  <c r="C20" i="9"/>
  <c r="K20" i="9"/>
  <c r="C21" i="9"/>
  <c r="E21" i="9" s="1"/>
  <c r="G20" i="9" s="1"/>
  <c r="C23" i="9"/>
  <c r="C24" i="9"/>
  <c r="E24" i="9" s="1"/>
  <c r="G23" i="9" s="1"/>
  <c r="C26" i="9"/>
  <c r="C27" i="9"/>
  <c r="E27" i="9"/>
  <c r="G26" i="9" s="1"/>
  <c r="C29" i="9"/>
  <c r="K29" i="9"/>
  <c r="C30" i="9"/>
  <c r="E30" i="9" s="1"/>
  <c r="G29" i="9" s="1"/>
  <c r="C32" i="9"/>
  <c r="K32" i="9" s="1"/>
  <c r="O32" i="9" s="1"/>
  <c r="I17" i="9" l="1"/>
  <c r="K17" i="9" s="1"/>
  <c r="M24" i="9" l="1"/>
  <c r="O20" i="9" s="1"/>
  <c r="O17" i="9" s="1"/>
  <c r="D17" i="6" l="1"/>
  <c r="C17" i="6"/>
  <c r="G6" i="5" l="1"/>
</calcChain>
</file>

<file path=xl/sharedStrings.xml><?xml version="1.0" encoding="utf-8"?>
<sst xmlns="http://schemas.openxmlformats.org/spreadsheetml/2006/main" count="276" uniqueCount="178">
  <si>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</si>
  <si>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</si>
  <si>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</si>
  <si>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</si>
  <si>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</si>
  <si>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</si>
  <si>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</si>
  <si>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</si>
  <si>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</si>
  <si>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</si>
  <si>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</si>
  <si>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</si>
  <si>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</si>
  <si>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</si>
  <si>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</si>
  <si>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</si>
  <si>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</si>
  <si>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</si>
  <si>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</si>
  <si>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</si>
  <si>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</si>
  <si>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</si>
  <si>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</si>
  <si>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</si>
  <si>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</si>
  <si>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</si>
  <si>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</si>
  <si>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</si>
  <si>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</si>
  <si>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</si>
  <si>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</si>
  <si>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</si>
  <si>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</si>
  <si>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</si>
  <si>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</si>
  <si>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</si>
  <si>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</si>
  <si>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</si>
  <si>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</si>
  <si>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</si>
  <si>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</si>
  <si>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</si>
  <si>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</si>
  <si>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</si>
  <si>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</si>
  <si>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</si>
  <si>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</si>
  <si>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</si>
  <si>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</si>
  <si>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</si>
  <si>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</si>
  <si>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</si>
  <si>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</si>
  <si>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</si>
  <si>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</si>
  <si>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</si>
  <si>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</si>
  <si>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</si>
  <si>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</si>
  <si>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</si>
  <si>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</si>
  <si>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</si>
  <si>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</si>
  <si>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</si>
  <si>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</si>
  <si>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</si>
  <si>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</si>
  <si>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</si>
  <si>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</si>
  <si>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</si>
  <si>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</si>
  <si>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</si>
  <si>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</si>
  <si>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</si>
  <si>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</si>
  <si>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</si>
  <si>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</si>
  <si>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</si>
  <si>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</si>
  <si>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</si>
  <si>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</si>
  <si>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</si>
  <si>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</si>
  <si>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</si>
  <si>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</si>
  <si>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</si>
  <si>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</si>
  <si>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</si>
  <si>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</si>
  <si>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</si>
  <si>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</si>
  <si>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</si>
  <si>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</si>
  <si>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</si>
  <si>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</si>
  <si>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</si>
  <si>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</si>
  <si>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</si>
  <si>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</si>
  <si>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</si>
  <si>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</si>
  <si>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</si>
  <si>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</si>
  <si>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</si>
  <si>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</si>
  <si>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</si>
  <si>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</si>
  <si>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</si>
  <si>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</si>
  <si>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</si>
  <si>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</si>
  <si>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</si>
  <si>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</si>
  <si>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</si>
  <si>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</si>
  <si>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</si>
  <si>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</si>
  <si>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</si>
  <si>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</si>
  <si>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</si>
  <si>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</si>
  <si>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</si>
  <si>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</si>
  <si>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</si>
  <si>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</si>
  <si>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</si>
  <si>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</si>
  <si>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</si>
  <si>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</si>
  <si>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</si>
  <si>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</si>
  <si>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</si>
  <si>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</si>
  <si>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</si>
  <si>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</si>
  <si>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IDENTIFICACIÓN DEL RECEPTOR</t>
  </si>
  <si>
    <t>CONDICIONES DE MEDICIÓN</t>
  </si>
  <si>
    <t>FICHA DE GEORREFERENCIACIÓN DE MEDICIÓN DE RUIDO</t>
  </si>
  <si>
    <t>FICHA DE MEDICIÓN DE NIVELES DE RUIDO</t>
  </si>
  <si>
    <t>WGS 84</t>
  </si>
  <si>
    <t>CIRRUS</t>
  </si>
  <si>
    <t>CR 162 B</t>
  </si>
  <si>
    <t>CR514</t>
  </si>
  <si>
    <t>Google Earth</t>
  </si>
  <si>
    <t>Fuente</t>
  </si>
  <si>
    <t>Receptor</t>
  </si>
  <si>
    <t>A</t>
  </si>
  <si>
    <t>Lento</t>
  </si>
  <si>
    <t>Acta de Inspección Ambiental</t>
  </si>
  <si>
    <t>Certificados de Calibración</t>
  </si>
  <si>
    <t>Sin afectación de ruido de fondo.</t>
  </si>
  <si>
    <t>F</t>
  </si>
  <si>
    <t>R</t>
  </si>
  <si>
    <t>Calibrado a 93,7     Laeq 93,7</t>
  </si>
  <si>
    <t>Ruido de Fondo no afecta medición</t>
  </si>
  <si>
    <t xml:space="preserve"> </t>
  </si>
  <si>
    <t>G066125</t>
  </si>
  <si>
    <t>SON20190012</t>
  </si>
  <si>
    <t>CAL20180027</t>
  </si>
  <si>
    <t>Cristian A. Lineros Luengo</t>
  </si>
  <si>
    <t>No aplica</t>
  </si>
  <si>
    <t>NO APLICA</t>
  </si>
  <si>
    <t>Patio de la propiedad</t>
  </si>
  <si>
    <t>18 S</t>
  </si>
  <si>
    <t>Calle Vera Suárez N°119</t>
  </si>
  <si>
    <t>Chillán</t>
  </si>
  <si>
    <t>Zona ZH-1</t>
  </si>
  <si>
    <t>Taler de Estructuras metálicas</t>
  </si>
  <si>
    <t>Calle Vera Suárez</t>
  </si>
  <si>
    <t>Taller de Estructuras Metálicas</t>
  </si>
  <si>
    <t xml:space="preserve">Posteriormente con fecha 19 de mayo de 2020 el Sr. Diego monsalvez monsalvez da cuenta que las </t>
  </si>
  <si>
    <t>Carta de Advertencia 51/2020</t>
  </si>
  <si>
    <t>Carta Titular Informa término de actividad</t>
  </si>
  <si>
    <r>
      <t>La medición con NPC de</t>
    </r>
    <r>
      <rPr>
        <b/>
        <sz val="11"/>
        <color theme="1"/>
        <rFont val="Calibri"/>
        <family val="2"/>
        <scheme val="minor"/>
      </rPr>
      <t xml:space="preserve"> 75 dBA</t>
    </r>
    <r>
      <rPr>
        <sz val="11"/>
        <color theme="1"/>
        <rFont val="Calibri"/>
        <family val="2"/>
        <scheme val="minor"/>
      </rPr>
      <t xml:space="preserve"> fue realizada al exterior de la vivienda del denunciante superando </t>
    </r>
  </si>
  <si>
    <t>en 15 dBA el valor de la Norma DS 38/11.</t>
  </si>
  <si>
    <t xml:space="preserve">actividades realizadas en dicho taller se dieron por terminadas definitivamente. Hecho que se </t>
  </si>
  <si>
    <t>chequea con los denunciantes, solucionandose de forma concreta el hallazgo a partir de la Carta de</t>
  </si>
  <si>
    <t xml:space="preserve"> Advertencia NM° 51 de fecha 06 de mayo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</si>
</sst>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4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47625</xdr:rowOff>
        </xdr:from>
        <xdr:to>
          <xdr:col>3</xdr:col>
          <xdr:colOff>200025</xdr:colOff>
          <xdr:row>14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38100</xdr:rowOff>
        </xdr:from>
        <xdr:to>
          <xdr:col>3</xdr:col>
          <xdr:colOff>200025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47625</xdr:rowOff>
        </xdr:from>
        <xdr:to>
          <xdr:col>4</xdr:col>
          <xdr:colOff>0</xdr:colOff>
          <xdr:row>19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3</xdr:col>
          <xdr:colOff>276225</xdr:colOff>
          <xdr:row>21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200025</xdr:colOff>
          <xdr:row>14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5</xdr:col>
          <xdr:colOff>619125</xdr:colOff>
          <xdr:row>16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47625</xdr:rowOff>
        </xdr:from>
        <xdr:to>
          <xdr:col>5</xdr:col>
          <xdr:colOff>200025</xdr:colOff>
          <xdr:row>17</xdr:row>
          <xdr:rowOff>276225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47625</xdr:rowOff>
        </xdr:from>
        <xdr:to>
          <xdr:col>5</xdr:col>
          <xdr:colOff>619125</xdr:colOff>
          <xdr:row>18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47625</xdr:rowOff>
        </xdr:from>
        <xdr:to>
          <xdr:col>5</xdr:col>
          <xdr:colOff>533400</xdr:colOff>
          <xdr:row>19</xdr:row>
          <xdr:rowOff>276225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638175</xdr:colOff>
          <xdr:row>20</xdr:row>
          <xdr:rowOff>276225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47625</xdr:rowOff>
        </xdr:from>
        <xdr:to>
          <xdr:col>5</xdr:col>
          <xdr:colOff>200025</xdr:colOff>
          <xdr:row>21</xdr:row>
          <xdr:rowOff>276225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47625</xdr:rowOff>
        </xdr:from>
        <xdr:to>
          <xdr:col>7</xdr:col>
          <xdr:colOff>200025</xdr:colOff>
          <xdr:row>14</xdr:row>
          <xdr:rowOff>276225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47625</xdr:rowOff>
        </xdr:from>
        <xdr:to>
          <xdr:col>7</xdr:col>
          <xdr:colOff>476250</xdr:colOff>
          <xdr:row>15</xdr:row>
          <xdr:rowOff>276225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47625</xdr:rowOff>
        </xdr:from>
        <xdr:to>
          <xdr:col>7</xdr:col>
          <xdr:colOff>200025</xdr:colOff>
          <xdr:row>16</xdr:row>
          <xdr:rowOff>276225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47625</xdr:rowOff>
        </xdr:from>
        <xdr:to>
          <xdr:col>7</xdr:col>
          <xdr:colOff>295275</xdr:colOff>
          <xdr:row>17</xdr:row>
          <xdr:rowOff>276225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47625</xdr:rowOff>
        </xdr:from>
        <xdr:to>
          <xdr:col>7</xdr:col>
          <xdr:colOff>590550</xdr:colOff>
          <xdr:row>18</xdr:row>
          <xdr:rowOff>276225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295275</xdr:rowOff>
        </xdr:from>
        <xdr:to>
          <xdr:col>7</xdr:col>
          <xdr:colOff>466725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47625</xdr:rowOff>
        </xdr:from>
        <xdr:to>
          <xdr:col>7</xdr:col>
          <xdr:colOff>400050</xdr:colOff>
          <xdr:row>20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47625</xdr:rowOff>
        </xdr:from>
        <xdr:to>
          <xdr:col>7</xdr:col>
          <xdr:colOff>200025</xdr:colOff>
          <xdr:row>21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9</xdr:col>
          <xdr:colOff>314325</xdr:colOff>
          <xdr:row>14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47625</xdr:rowOff>
        </xdr:from>
        <xdr:to>
          <xdr:col>9</xdr:col>
          <xdr:colOff>314325</xdr:colOff>
          <xdr:row>15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47625</xdr:rowOff>
        </xdr:from>
        <xdr:to>
          <xdr:col>9</xdr:col>
          <xdr:colOff>314325</xdr:colOff>
          <xdr:row>16</xdr:row>
          <xdr:rowOff>276225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9</xdr:col>
          <xdr:colOff>314325</xdr:colOff>
          <xdr:row>17</xdr:row>
          <xdr:rowOff>276225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47625</xdr:rowOff>
        </xdr:from>
        <xdr:to>
          <xdr:col>9</xdr:col>
          <xdr:colOff>314325</xdr:colOff>
          <xdr:row>18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47625</xdr:rowOff>
        </xdr:from>
        <xdr:to>
          <xdr:col>9</xdr:col>
          <xdr:colOff>314325</xdr:colOff>
          <xdr:row>19</xdr:row>
          <xdr:rowOff>276225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47625</xdr:rowOff>
        </xdr:from>
        <xdr:to>
          <xdr:col>9</xdr:col>
          <xdr:colOff>314325</xdr:colOff>
          <xdr:row>20</xdr:row>
          <xdr:rowOff>276225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47625</xdr:rowOff>
        </xdr:from>
        <xdr:to>
          <xdr:col>9</xdr:col>
          <xdr:colOff>314325</xdr:colOff>
          <xdr:row>21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38100</xdr:rowOff>
        </xdr:from>
        <xdr:to>
          <xdr:col>4</xdr:col>
          <xdr:colOff>285750</xdr:colOff>
          <xdr:row>35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35</xdr:row>
          <xdr:rowOff>38100</xdr:rowOff>
        </xdr:from>
        <xdr:to>
          <xdr:col>8</xdr:col>
          <xdr:colOff>123825</xdr:colOff>
          <xdr:row>35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</xdr:row>
          <xdr:rowOff>161925</xdr:rowOff>
        </xdr:from>
        <xdr:to>
          <xdr:col>3</xdr:col>
          <xdr:colOff>161925</xdr:colOff>
          <xdr:row>3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</xdr:row>
          <xdr:rowOff>180975</xdr:rowOff>
        </xdr:from>
        <xdr:to>
          <xdr:col>7</xdr:col>
          <xdr:colOff>542925</xdr:colOff>
          <xdr:row>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219076</xdr:colOff>
      <xdr:row>3</xdr:row>
      <xdr:rowOff>31283</xdr:rowOff>
    </xdr:from>
    <xdr:to>
      <xdr:col>7</xdr:col>
      <xdr:colOff>1123950</xdr:colOff>
      <xdr:row>26</xdr:row>
      <xdr:rowOff>151667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650408"/>
          <a:ext cx="5934074" cy="45018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2" name="2 Conector recto de flech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2258616" y="190092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3" name="5 Conector recto de flech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2267138" y="226337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4" name="6 Conector recto de flech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2276350" y="26127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5" name="7 Conector recto de flecha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3613266" y="186976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6" name="8 Conector recto de flech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V="1">
          <a:off x="3621788" y="223221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7" name="9 Conector recto de flecha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3636953" y="25816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8" name="10 Conector recto de flecha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2264569" y="333920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9" name="11 Conector recto de flecha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2273091" y="370165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0" name="12 Conector recto de flecha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V="1">
          <a:off x="2282303" y="405106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1" name="13 Conector recto de flecha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flipV="1">
          <a:off x="3624472" y="3345153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2" name="14 Conector recto de flecha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V="1">
          <a:off x="3632994" y="370760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3" name="15 Conector recto de flecha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flipV="1">
          <a:off x="3642206" y="4054078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4" name="16 Conector recto de flecha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2264569" y="476556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5" name="17 Conector recto de flecha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V="1">
          <a:off x="2273091" y="512802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6" name="18 Conector recto de flecha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flipV="1">
          <a:off x="2288256" y="547743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17" name="19 Conector recto de flecha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 flipV="1">
          <a:off x="3593307" y="477152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18" name="20 Conector recto de flecha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flipV="1">
          <a:off x="3601829" y="513397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19" name="21 Conector recto de flecha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flipV="1">
          <a:off x="3616994" y="5480447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228600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3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228600</xdr:rowOff>
        </xdr:from>
        <xdr:to>
          <xdr:col>6</xdr:col>
          <xdr:colOff>476250</xdr:colOff>
          <xdr:row>6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3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3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3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2378075" y="889000"/>
          <a:ext cx="1790593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2371725" y="1083286"/>
          <a:ext cx="79057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4" name="5 Abrir llav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33401" y="2476500"/>
          <a:ext cx="352425" cy="1527022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5" name="7 Conector recto de flecha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2379052" y="1458058"/>
          <a:ext cx="180420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6" name="8 Conector recto de flecha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V="1">
          <a:off x="2379050" y="2022232"/>
          <a:ext cx="180420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7" name="9 Conector recto de flecha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V="1">
          <a:off x="2371725" y="2608386"/>
          <a:ext cx="180420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8" name="10 Conector recto de flech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2371725" y="3172559"/>
          <a:ext cx="180420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9" name="11 Conector recto de flecha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2371725" y="3744059"/>
          <a:ext cx="180420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0" name="12 Conector recto de flecha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2371725" y="4308232"/>
          <a:ext cx="180420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1" name="13 Conector recto de flecha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V="1">
          <a:off x="2371725" y="4887059"/>
          <a:ext cx="180420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2" name="14 Conector recto de flecha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V="1">
          <a:off x="2371725" y="5458559"/>
          <a:ext cx="180420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3" name="15 Conector recto de flecha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2371725" y="1648559"/>
          <a:ext cx="79057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4" name="16 Conector recto de flecha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2371725" y="2220059"/>
          <a:ext cx="79057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5" name="17 Conector recto de flecha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2371725" y="2784232"/>
          <a:ext cx="79057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6" name="18 Conector recto de flecha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2371725" y="3363059"/>
          <a:ext cx="79057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17" name="19 Conector recto de flecha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2371725" y="3941886"/>
          <a:ext cx="79057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18" name="20 Conector recto de flecha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2371725" y="4506059"/>
          <a:ext cx="79057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19" name="21 Conector recto de flecha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2371725" y="5077559"/>
          <a:ext cx="79057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0" name="22 Conector recto de flecha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2371725" y="5649059"/>
          <a:ext cx="79057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21" name="31 Conector recto de flecha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5534025" y="8865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22" name="32 Conector recto de flecha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5534025" y="14507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23" name="33 Conector recto de flecha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5534025" y="20222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24" name="34 Conector recto de flech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>
          <a:off x="5534025" y="26010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25" name="35 Conector recto de flecha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 flipV="1">
          <a:off x="5211041" y="3172239"/>
          <a:ext cx="53898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26" name="36 Conector recto de flecha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5534025" y="37513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27" name="37 Conector recto de flecha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5534025" y="43228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28" name="38 Conector recto de flecha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5534025" y="48870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29" name="39 Conector recto de flecha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>
          <a:off x="5534025" y="54658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30" name="40 Conector recto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5733126" y="773206"/>
          <a:ext cx="11206" cy="478491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31" name="51 Conector recto de flech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 flipV="1">
          <a:off x="8162643" y="3248025"/>
          <a:ext cx="282" cy="37484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32" name="53 CuadroText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10408223" y="4220216"/>
          <a:ext cx="1738519" cy="567132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33" name="54 CuadroText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6879110" y="4286956"/>
          <a:ext cx="2040420" cy="50039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34" name="74 Abrir llave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533400" y="714375"/>
          <a:ext cx="343540" cy="1660372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35" name="75 Abrir llave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533400" y="4143375"/>
          <a:ext cx="352425" cy="157464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36" name="76 Conector angular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/>
      </xdr:nvCxnSpPr>
      <xdr:spPr>
        <a:xfrm rot="5400000" flipH="1" flipV="1">
          <a:off x="3880829" y="965932"/>
          <a:ext cx="217365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37" name="77 Conector angular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CxnSpPr/>
      </xdr:nvCxnSpPr>
      <xdr:spPr>
        <a:xfrm rot="5400000" flipH="1" flipV="1">
          <a:off x="3888033" y="1530225"/>
          <a:ext cx="20387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38" name="78 Conector angular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CxnSpPr/>
      </xdr:nvCxnSpPr>
      <xdr:spPr>
        <a:xfrm rot="5400000" flipH="1" flipV="1">
          <a:off x="3888033" y="2087071"/>
          <a:ext cx="20387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39" name="79 Conector angular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CxnSpPr/>
      </xdr:nvCxnSpPr>
      <xdr:spPr>
        <a:xfrm rot="5400000" flipH="1" flipV="1">
          <a:off x="3888033" y="2673225"/>
          <a:ext cx="20387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40" name="80 Conector angular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CxnSpPr/>
      </xdr:nvCxnSpPr>
      <xdr:spPr>
        <a:xfrm rot="5400000" flipH="1" flipV="1">
          <a:off x="3722211" y="3068581"/>
          <a:ext cx="203871" cy="405830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41" name="81 Conector angular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CxnSpPr/>
      </xdr:nvCxnSpPr>
      <xdr:spPr>
        <a:xfrm rot="5400000" flipH="1" flipV="1">
          <a:off x="3891030" y="3808898"/>
          <a:ext cx="20387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42" name="82 Conector angular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CxnSpPr/>
      </xdr:nvCxnSpPr>
      <xdr:spPr>
        <a:xfrm rot="5400000" flipH="1" flipV="1">
          <a:off x="3895360" y="4373071"/>
          <a:ext cx="20387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43" name="83 Conector angular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CxnSpPr/>
      </xdr:nvCxnSpPr>
      <xdr:spPr>
        <a:xfrm rot="5400000" flipH="1" flipV="1">
          <a:off x="3895360" y="4944572"/>
          <a:ext cx="203871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44" name="84 Conector angular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CxnSpPr/>
      </xdr:nvCxnSpPr>
      <xdr:spPr>
        <a:xfrm rot="5400000" flipH="1" flipV="1">
          <a:off x="3902670" y="5521073"/>
          <a:ext cx="19156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45" name="101 Conector recto de flecha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CxnSpPr/>
      </xdr:nvCxnSpPr>
      <xdr:spPr>
        <a:xfrm>
          <a:off x="7121128" y="3158703"/>
          <a:ext cx="784622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46" name="109 Conector recto de flecha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CxnSpPr/>
      </xdr:nvCxnSpPr>
      <xdr:spPr>
        <a:xfrm flipV="1">
          <a:off x="2377293" y="6026919"/>
          <a:ext cx="4904087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47" name="111 Conector recto de flecha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CxnSpPr/>
      </xdr:nvCxnSpPr>
      <xdr:spPr>
        <a:xfrm>
          <a:off x="8711565" y="3154680"/>
          <a:ext cx="2356485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48" name="115 Conector recto de flecha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CxnSpPr/>
      </xdr:nvCxnSpPr>
      <xdr:spPr>
        <a:xfrm flipV="1">
          <a:off x="8705850" y="6010275"/>
          <a:ext cx="195771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49" name="117 Conector recto de flecha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CxnSpPr/>
      </xdr:nvCxnSpPr>
      <xdr:spPr>
        <a:xfrm flipV="1">
          <a:off x="11353800" y="3248025"/>
          <a:ext cx="282" cy="37484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50" name="118 Conector recto de flecha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CxnSpPr/>
      </xdr:nvCxnSpPr>
      <xdr:spPr>
        <a:xfrm flipH="1" flipV="1">
          <a:off x="8162925" y="3944756"/>
          <a:ext cx="2" cy="34085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51" name="442 Cuadro de texto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/>
      </xdr:nvSpPr>
      <xdr:spPr>
        <a:xfrm>
          <a:off x="7115175" y="2657475"/>
          <a:ext cx="1812925" cy="33147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52" name="443 Cuadro de texto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/>
      </xdr:nvSpPr>
      <xdr:spPr>
        <a:xfrm>
          <a:off x="10458450" y="2722880"/>
          <a:ext cx="1593215" cy="33147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53" name="440 Cuadro de texto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/>
      </xdr:nvSpPr>
      <xdr:spPr>
        <a:xfrm>
          <a:off x="10629900" y="2600325"/>
          <a:ext cx="942975" cy="2222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54" name="131 Conector recto de flecha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CxnSpPr/>
      </xdr:nvCxnSpPr>
      <xdr:spPr>
        <a:xfrm flipH="1" flipV="1">
          <a:off x="11340703" y="3998238"/>
          <a:ext cx="2" cy="202405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55" name="132 Conector recto de flecha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CxnSpPr/>
      </xdr:nvCxnSpPr>
      <xdr:spPr>
        <a:xfrm>
          <a:off x="9738117" y="3155156"/>
          <a:ext cx="243" cy="122684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56" name="135 Conector recto de flecha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CxnSpPr/>
      </xdr:nvCxnSpPr>
      <xdr:spPr>
        <a:xfrm flipH="1" flipV="1">
          <a:off x="9735754" y="4760595"/>
          <a:ext cx="477" cy="1250815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57" name="140 Conector recto de flecha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CxnSpPr/>
      </xdr:nvCxnSpPr>
      <xdr:spPr>
        <a:xfrm>
          <a:off x="10281287" y="447616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58" name="144 Conector recto de flecha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CxnSpPr/>
      </xdr:nvCxnSpPr>
      <xdr:spPr>
        <a:xfrm>
          <a:off x="8165136" y="5527152"/>
          <a:ext cx="387" cy="38267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59" name="147 Conector recto de flecha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CxnSpPr/>
      </xdr:nvCxnSpPr>
      <xdr:spPr>
        <a:xfrm>
          <a:off x="8156864" y="4809669"/>
          <a:ext cx="6061" cy="35771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60" name="513 Cuadro de texto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/>
      </xdr:nvSpPr>
      <xdr:spPr>
        <a:xfrm>
          <a:off x="9950722" y="5681870"/>
          <a:ext cx="2252042" cy="231084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CxnSpPr/>
      </xdr:nvCxnSpPr>
      <xdr:spPr>
        <a:xfrm>
          <a:off x="5702877" y="3173557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A/2.%20Denuncias/1.%20Denuncias%20de%20Ruido/2.3%202020/3.%20Torner&#237;a%20Chill&#225;n/Reporte%20T&#233;cnico%20Torner&#237;a%20Chill&#225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MEDICIÓN DE RUIDO FUENTE"/>
      <sheetName val="INFO MEDICIÓN DE RUIDO RECEPTOR"/>
      <sheetName val="GEORREFERENCIACIÓN"/>
      <sheetName val="MEDICIÓN NIVELES DE RUIDO"/>
      <sheetName val="EVALUACIÓN DE NIVELES DE RUIDO"/>
      <sheetName val="RESUMEN EVALUACIÓN"/>
      <sheetName val="variables"/>
    </sheetNames>
    <sheetDataSet>
      <sheetData sheetId="0"/>
      <sheetData sheetId="1"/>
      <sheetData sheetId="2"/>
      <sheetData sheetId="3">
        <row r="11">
          <cell r="B11">
            <v>70.2</v>
          </cell>
          <cell r="F11">
            <v>83.9</v>
          </cell>
        </row>
        <row r="13">
          <cell r="B13">
            <v>72.900000000000006</v>
          </cell>
          <cell r="F13">
            <v>75.8</v>
          </cell>
        </row>
        <row r="15">
          <cell r="B15">
            <v>74.400000000000006</v>
          </cell>
          <cell r="F15">
            <v>79</v>
          </cell>
        </row>
        <row r="19">
          <cell r="B19"/>
          <cell r="F19"/>
        </row>
        <row r="21">
          <cell r="B21"/>
          <cell r="F21"/>
        </row>
        <row r="23">
          <cell r="B23"/>
          <cell r="F23"/>
        </row>
        <row r="27">
          <cell r="B27"/>
          <cell r="F27"/>
        </row>
        <row r="29">
          <cell r="B29"/>
          <cell r="F29"/>
        </row>
        <row r="31">
          <cell r="B31"/>
          <cell r="F31"/>
        </row>
        <row r="40">
          <cell r="C40"/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/>
  <dimension ref="A1:J69"/>
  <sheetViews>
    <sheetView showGridLines="0" showWhiteSpace="0" view="pageLayout" topLeftCell="A22" zoomScale="112" zoomScaleNormal="100" zoomScalePageLayoutView="112" workbookViewId="0">
      <selection activeCell="C5" sqref="C5:J5"/>
    </sheetView>
  </sheetViews>
  <sheetFormatPr baseColWidth="10" defaultColWidth="11.42578125" defaultRowHeight="15" x14ac:dyDescent="0.25"/>
  <cols>
    <col min="1" max="2" width="11.42578125" customWidth="1"/>
    <col min="3" max="8" width="9" customWidth="1"/>
    <col min="9" max="9" width="7.42578125" customWidth="1"/>
    <col min="10" max="10" width="4.85546875" customWidth="1"/>
    <col min="13" max="13" width="17" customWidth="1"/>
  </cols>
  <sheetData>
    <row r="1" spans="1:10" ht="18.75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1"/>
      <c r="C4" s="1"/>
    </row>
    <row r="5" spans="1:10" x14ac:dyDescent="0.25">
      <c r="A5" s="66" t="s">
        <v>2</v>
      </c>
      <c r="B5" s="66"/>
      <c r="C5" s="52" t="s">
        <v>169</v>
      </c>
      <c r="D5" s="52"/>
      <c r="E5" s="52"/>
      <c r="F5" s="52"/>
      <c r="G5" s="52"/>
      <c r="H5" s="52"/>
      <c r="I5" s="52"/>
      <c r="J5" s="52"/>
    </row>
    <row r="6" spans="1:10" x14ac:dyDescent="0.25">
      <c r="A6" s="66" t="s">
        <v>3</v>
      </c>
      <c r="B6" s="66"/>
      <c r="C6" s="54"/>
      <c r="D6" s="54"/>
      <c r="E6" s="54"/>
      <c r="F6" s="54"/>
      <c r="G6" s="54"/>
      <c r="H6" s="54"/>
      <c r="I6" s="54"/>
      <c r="J6" s="54"/>
    </row>
    <row r="7" spans="1:10" x14ac:dyDescent="0.25">
      <c r="A7" s="66" t="s">
        <v>4</v>
      </c>
      <c r="B7" s="66"/>
      <c r="C7" s="52" t="s">
        <v>164</v>
      </c>
      <c r="D7" s="52"/>
      <c r="E7" s="52"/>
      <c r="F7" s="52"/>
      <c r="G7" s="52"/>
      <c r="H7" s="52"/>
      <c r="I7" s="52"/>
      <c r="J7" s="52"/>
    </row>
    <row r="8" spans="1:10" x14ac:dyDescent="0.25">
      <c r="A8" s="66" t="s">
        <v>5</v>
      </c>
      <c r="B8" s="66"/>
      <c r="C8" s="52" t="s">
        <v>165</v>
      </c>
      <c r="D8" s="52"/>
      <c r="E8" s="52"/>
      <c r="F8" s="52"/>
      <c r="G8" s="52"/>
      <c r="H8" s="52"/>
      <c r="I8" s="52"/>
      <c r="J8" s="52"/>
    </row>
    <row r="9" spans="1:10" ht="36" customHeight="1" x14ac:dyDescent="0.25">
      <c r="A9" s="66" t="s">
        <v>6</v>
      </c>
      <c r="B9" s="66"/>
      <c r="C9" s="52" t="s">
        <v>166</v>
      </c>
      <c r="D9" s="52"/>
      <c r="E9" s="52"/>
      <c r="F9" s="52"/>
      <c r="G9" s="52"/>
      <c r="H9" s="52"/>
      <c r="I9" s="52"/>
      <c r="J9" s="52"/>
    </row>
    <row r="10" spans="1:10" x14ac:dyDescent="0.25">
      <c r="A10" s="66" t="s">
        <v>7</v>
      </c>
      <c r="B10" s="66"/>
      <c r="C10" s="64" t="s">
        <v>139</v>
      </c>
      <c r="D10" s="64"/>
      <c r="E10" s="66" t="s">
        <v>8</v>
      </c>
      <c r="F10" s="66"/>
      <c r="G10" s="52" t="s">
        <v>163</v>
      </c>
      <c r="H10" s="52"/>
      <c r="I10" s="52"/>
      <c r="J10" s="52"/>
    </row>
    <row r="11" spans="1:10" x14ac:dyDescent="0.25">
      <c r="A11" s="66" t="s">
        <v>9</v>
      </c>
      <c r="B11" s="66"/>
      <c r="C11" s="53">
        <v>5945023</v>
      </c>
      <c r="D11" s="54"/>
      <c r="E11" s="66" t="s">
        <v>10</v>
      </c>
      <c r="F11" s="66"/>
      <c r="G11" s="53">
        <v>757694</v>
      </c>
      <c r="H11" s="54"/>
      <c r="I11" s="54"/>
      <c r="J11" s="54"/>
    </row>
    <row r="12" spans="1:10" ht="14.25" customHeight="1" x14ac:dyDescent="0.25"/>
    <row r="13" spans="1:10" x14ac:dyDescent="0.25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66" t="s">
        <v>12</v>
      </c>
      <c r="B15" s="66"/>
      <c r="C15" s="60"/>
      <c r="D15" s="60"/>
      <c r="E15" s="59"/>
      <c r="F15" s="59"/>
      <c r="G15" s="60"/>
      <c r="H15" s="60"/>
      <c r="I15" s="60"/>
      <c r="J15" s="60"/>
    </row>
    <row r="16" spans="1:10" ht="25.5" customHeight="1" x14ac:dyDescent="0.25">
      <c r="A16" s="66" t="s">
        <v>13</v>
      </c>
      <c r="B16" s="66"/>
      <c r="C16" s="60"/>
      <c r="D16" s="60"/>
      <c r="E16" s="67"/>
      <c r="F16" s="68"/>
      <c r="G16" s="60"/>
      <c r="H16" s="60"/>
      <c r="I16" s="60"/>
      <c r="J16" s="60"/>
    </row>
    <row r="17" spans="1:10" ht="25.5" customHeight="1" x14ac:dyDescent="0.25">
      <c r="A17" s="66" t="s">
        <v>14</v>
      </c>
      <c r="B17" s="66"/>
      <c r="C17" s="60"/>
      <c r="D17" s="60"/>
      <c r="E17" s="59"/>
      <c r="F17" s="59"/>
      <c r="G17" s="60"/>
      <c r="H17" s="60"/>
      <c r="I17" s="60"/>
      <c r="J17" s="60"/>
    </row>
    <row r="18" spans="1:10" ht="25.5" customHeight="1" x14ac:dyDescent="0.25">
      <c r="A18" s="66" t="s">
        <v>15</v>
      </c>
      <c r="B18" s="66"/>
      <c r="C18" s="60"/>
      <c r="D18" s="60"/>
      <c r="E18" s="59"/>
      <c r="F18" s="59"/>
      <c r="G18" s="60"/>
      <c r="H18" s="60"/>
      <c r="I18" s="60"/>
      <c r="J18" s="60"/>
    </row>
    <row r="19" spans="1:10" ht="25.5" customHeight="1" x14ac:dyDescent="0.25">
      <c r="A19" s="66" t="s">
        <v>16</v>
      </c>
      <c r="B19" s="66"/>
      <c r="C19" s="60"/>
      <c r="D19" s="60"/>
      <c r="E19" s="69"/>
      <c r="F19" s="70"/>
      <c r="G19" s="60"/>
      <c r="H19" s="60"/>
      <c r="I19" s="60"/>
      <c r="J19" s="60"/>
    </row>
    <row r="20" spans="1:10" ht="25.5" customHeight="1" x14ac:dyDescent="0.25">
      <c r="A20" s="66" t="s">
        <v>17</v>
      </c>
      <c r="B20" s="66"/>
      <c r="C20" s="61"/>
      <c r="D20" s="60"/>
      <c r="E20" s="59"/>
      <c r="F20" s="59"/>
      <c r="G20" s="61"/>
      <c r="H20" s="60"/>
      <c r="I20" s="60"/>
      <c r="J20" s="60"/>
    </row>
    <row r="21" spans="1:10" ht="25.5" customHeight="1" x14ac:dyDescent="0.25">
      <c r="A21" s="66" t="s">
        <v>18</v>
      </c>
      <c r="B21" s="66"/>
      <c r="C21" s="60"/>
      <c r="D21" s="60"/>
      <c r="E21" s="62"/>
      <c r="F21" s="59"/>
      <c r="G21" s="60"/>
      <c r="H21" s="60"/>
      <c r="I21" s="60"/>
      <c r="J21" s="60"/>
    </row>
    <row r="22" spans="1:10" ht="25.5" customHeight="1" x14ac:dyDescent="0.25">
      <c r="A22" s="66" t="s">
        <v>19</v>
      </c>
      <c r="B22" s="66"/>
      <c r="C22" s="60"/>
      <c r="D22" s="60"/>
      <c r="E22" s="59"/>
      <c r="F22" s="59"/>
      <c r="G22" s="60"/>
      <c r="H22" s="60"/>
      <c r="I22" s="60"/>
      <c r="J22" s="60"/>
    </row>
    <row r="23" spans="1:10" ht="25.5" customHeight="1" x14ac:dyDescent="0.25">
      <c r="A23" s="66" t="s">
        <v>20</v>
      </c>
      <c r="B23" s="66"/>
      <c r="C23" s="55" t="s">
        <v>167</v>
      </c>
      <c r="D23" s="56"/>
      <c r="E23" s="56"/>
      <c r="F23" s="56"/>
      <c r="G23" s="56"/>
      <c r="H23" s="56"/>
      <c r="I23" s="56"/>
      <c r="J23" s="57"/>
    </row>
    <row r="25" spans="1:10" x14ac:dyDescent="0.25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7" spans="1:10" ht="15.75" customHeight="1" x14ac:dyDescent="0.25">
      <c r="A27" s="58" t="s">
        <v>22</v>
      </c>
      <c r="B27" s="58"/>
      <c r="C27" s="58"/>
      <c r="D27" s="58"/>
      <c r="E27" s="58"/>
      <c r="F27" s="58"/>
      <c r="G27" s="58"/>
      <c r="H27" s="58"/>
      <c r="I27" s="58"/>
      <c r="J27" s="58"/>
    </row>
    <row r="28" spans="1:10" x14ac:dyDescent="0.25">
      <c r="A28" s="7" t="s">
        <v>32</v>
      </c>
      <c r="B28" s="64" t="s">
        <v>140</v>
      </c>
      <c r="C28" s="64"/>
      <c r="D28" s="7" t="s">
        <v>23</v>
      </c>
      <c r="E28" s="63" t="s">
        <v>141</v>
      </c>
      <c r="F28" s="63"/>
      <c r="G28" s="7" t="s">
        <v>24</v>
      </c>
      <c r="H28" s="64" t="s">
        <v>156</v>
      </c>
      <c r="I28" s="64"/>
      <c r="J28" s="64"/>
    </row>
    <row r="29" spans="1:10" x14ac:dyDescent="0.25">
      <c r="A29" s="66" t="s">
        <v>25</v>
      </c>
      <c r="B29" s="66"/>
      <c r="C29" s="66"/>
      <c r="D29" s="66"/>
      <c r="E29" s="65">
        <v>43468</v>
      </c>
      <c r="F29" s="52"/>
      <c r="G29" s="52"/>
      <c r="H29" s="52"/>
      <c r="I29" s="52"/>
      <c r="J29" s="52"/>
    </row>
    <row r="30" spans="1:10" x14ac:dyDescent="0.25">
      <c r="A30" s="66" t="s">
        <v>26</v>
      </c>
      <c r="B30" s="66"/>
      <c r="C30" s="66"/>
      <c r="D30" s="66"/>
      <c r="E30" s="52" t="s">
        <v>157</v>
      </c>
      <c r="F30" s="52"/>
      <c r="G30" s="52"/>
      <c r="H30" s="52"/>
      <c r="I30" s="52"/>
      <c r="J30" s="52"/>
    </row>
    <row r="31" spans="1:10" ht="15.75" customHeight="1" x14ac:dyDescent="0.25">
      <c r="A31" s="58" t="s">
        <v>27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x14ac:dyDescent="0.25">
      <c r="A32" s="7" t="s">
        <v>32</v>
      </c>
      <c r="B32" s="64" t="s">
        <v>140</v>
      </c>
      <c r="C32" s="64"/>
      <c r="D32" s="7" t="s">
        <v>23</v>
      </c>
      <c r="E32" s="63" t="s">
        <v>142</v>
      </c>
      <c r="F32" s="63"/>
      <c r="G32" s="7" t="s">
        <v>24</v>
      </c>
      <c r="H32" s="64">
        <v>64900</v>
      </c>
      <c r="I32" s="64"/>
      <c r="J32" s="64"/>
    </row>
    <row r="33" spans="1:10" ht="15.75" customHeight="1" x14ac:dyDescent="0.25">
      <c r="A33" s="66" t="s">
        <v>25</v>
      </c>
      <c r="B33" s="66"/>
      <c r="C33" s="66"/>
      <c r="D33" s="66"/>
      <c r="E33" s="65">
        <v>43575</v>
      </c>
      <c r="F33" s="52"/>
      <c r="G33" s="52"/>
      <c r="H33" s="52"/>
      <c r="I33" s="52"/>
      <c r="J33" s="52"/>
    </row>
    <row r="34" spans="1:10" ht="15.75" customHeight="1" x14ac:dyDescent="0.25">
      <c r="A34" s="66" t="s">
        <v>26</v>
      </c>
      <c r="B34" s="66"/>
      <c r="C34" s="66"/>
      <c r="D34" s="66"/>
      <c r="E34" s="52" t="s">
        <v>158</v>
      </c>
      <c r="F34" s="52"/>
      <c r="G34" s="52"/>
      <c r="H34" s="52"/>
      <c r="I34" s="52"/>
      <c r="J34" s="52"/>
    </row>
    <row r="35" spans="1:10" ht="15.75" customHeight="1" x14ac:dyDescent="0.25">
      <c r="A35" s="66" t="s">
        <v>28</v>
      </c>
      <c r="B35" s="66"/>
      <c r="C35" s="54" t="s">
        <v>146</v>
      </c>
      <c r="D35" s="54"/>
      <c r="E35" s="54"/>
      <c r="F35" s="75" t="s">
        <v>29</v>
      </c>
      <c r="G35" s="75"/>
      <c r="H35" s="76" t="s">
        <v>147</v>
      </c>
      <c r="I35" s="76"/>
      <c r="J35" s="76"/>
    </row>
    <row r="36" spans="1:10" ht="25.5" customHeight="1" x14ac:dyDescent="0.25">
      <c r="A36" s="66" t="s">
        <v>30</v>
      </c>
      <c r="B36" s="66"/>
      <c r="C36" s="74"/>
      <c r="D36" s="74"/>
      <c r="E36" s="74"/>
      <c r="F36" s="74"/>
      <c r="G36" s="74"/>
      <c r="H36" s="74"/>
      <c r="I36" s="74"/>
      <c r="J36" s="74"/>
    </row>
    <row r="37" spans="1:10" ht="15.75" customHeight="1" x14ac:dyDescent="0.25">
      <c r="A37" s="71" t="s">
        <v>31</v>
      </c>
      <c r="B37" s="72"/>
      <c r="C37" s="72"/>
      <c r="D37" s="72"/>
      <c r="E37" s="72"/>
      <c r="F37" s="72"/>
      <c r="G37" s="72"/>
      <c r="H37" s="72"/>
      <c r="I37" s="72"/>
      <c r="J37" s="73"/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69" ht="63" customHeight="1" x14ac:dyDescent="0.25"/>
  </sheetData>
  <mergeCells count="84"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  <mergeCell ref="A11:B11"/>
    <mergeCell ref="A5:B5"/>
    <mergeCell ref="A6:B6"/>
    <mergeCell ref="A7:B7"/>
    <mergeCell ref="A8:B8"/>
    <mergeCell ref="A9:B9"/>
    <mergeCell ref="A10:B10"/>
    <mergeCell ref="A37:J37"/>
    <mergeCell ref="B32:C32"/>
    <mergeCell ref="E32:F32"/>
    <mergeCell ref="H32:J32"/>
    <mergeCell ref="E33:J33"/>
    <mergeCell ref="C36:E36"/>
    <mergeCell ref="A35:B35"/>
    <mergeCell ref="E34:J34"/>
    <mergeCell ref="F35:G35"/>
    <mergeCell ref="C35:E35"/>
    <mergeCell ref="H35:J35"/>
    <mergeCell ref="F36:J36"/>
    <mergeCell ref="A36:B36"/>
    <mergeCell ref="A33:D33"/>
    <mergeCell ref="A34:D34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E16:F16"/>
    <mergeCell ref="G16:H16"/>
    <mergeCell ref="I16:J16"/>
    <mergeCell ref="I21:J21"/>
    <mergeCell ref="I17:J17"/>
    <mergeCell ref="G17:H17"/>
    <mergeCell ref="E17:F17"/>
    <mergeCell ref="G19:H19"/>
    <mergeCell ref="C17:D17"/>
    <mergeCell ref="C18:D18"/>
    <mergeCell ref="E18:F18"/>
    <mergeCell ref="G18:H18"/>
    <mergeCell ref="I18:J18"/>
    <mergeCell ref="A31:J31"/>
    <mergeCell ref="E28:F28"/>
    <mergeCell ref="H28:J28"/>
    <mergeCell ref="E29:J29"/>
    <mergeCell ref="E30:J30"/>
    <mergeCell ref="A29:D29"/>
    <mergeCell ref="A30:D30"/>
    <mergeCell ref="B28:C28"/>
    <mergeCell ref="C9:J9"/>
    <mergeCell ref="G10:J10"/>
    <mergeCell ref="G11:J11"/>
    <mergeCell ref="C23:J23"/>
    <mergeCell ref="A27:J27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</mergeCells>
  <pageMargins left="0.7" right="0.7" top="0.75" bottom="0.75" header="0.3" footer="0.3"/>
  <pageSetup orientation="portrait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47625</xdr:rowOff>
                  </from>
                  <to>
                    <xdr:col>3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38100</xdr:rowOff>
                  </from>
                  <to>
                    <xdr:col>3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47625</xdr:rowOff>
                  </from>
                  <to>
                    <xdr:col>4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447675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5</xdr:col>
                    <xdr:colOff>619125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47625</xdr:rowOff>
                  </from>
                  <to>
                    <xdr:col>5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5</xdr:col>
                    <xdr:colOff>619125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47625</xdr:rowOff>
                  </from>
                  <to>
                    <xdr:col>5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47625</xdr:rowOff>
                  </from>
                  <to>
                    <xdr:col>5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47625</xdr:rowOff>
                  </from>
                  <to>
                    <xdr:col>7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47625</xdr:rowOff>
                  </from>
                  <to>
                    <xdr:col>7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47625</xdr:rowOff>
                  </from>
                  <to>
                    <xdr:col>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47625</xdr:rowOff>
                  </from>
                  <to>
                    <xdr:col>7</xdr:col>
                    <xdr:colOff>295275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47625</xdr:rowOff>
                  </from>
                  <to>
                    <xdr:col>7</xdr:col>
                    <xdr:colOff>590550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295275</xdr:rowOff>
                  </from>
                  <to>
                    <xdr:col>7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47625</xdr:rowOff>
                  </from>
                  <to>
                    <xdr:col>7</xdr:col>
                    <xdr:colOff>400050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9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47625</xdr:rowOff>
                  </from>
                  <to>
                    <xdr:col>9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47625</xdr:rowOff>
                  </from>
                  <to>
                    <xdr:col>9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9</xdr:col>
                    <xdr:colOff>314325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47625</xdr:rowOff>
                  </from>
                  <to>
                    <xdr:col>9</xdr:col>
                    <xdr:colOff>314325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47625</xdr:rowOff>
                  </from>
                  <to>
                    <xdr:col>9</xdr:col>
                    <xdr:colOff>314325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47625</xdr:rowOff>
                  </from>
                  <to>
                    <xdr:col>9</xdr:col>
                    <xdr:colOff>314325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47625</xdr:rowOff>
                  </from>
                  <to>
                    <xdr:col>9</xdr:col>
                    <xdr:colOff>314325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38100</xdr:rowOff>
                  </from>
                  <to>
                    <xdr:col>4</xdr:col>
                    <xdr:colOff>285750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619125</xdr:colOff>
                    <xdr:row>35</xdr:row>
                    <xdr:rowOff>38100</xdr:rowOff>
                  </from>
                  <to>
                    <xdr:col>8</xdr:col>
                    <xdr:colOff>123825</xdr:colOff>
                    <xdr:row>35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35"/>
  <sheetViews>
    <sheetView showGridLines="0" view="pageLayout" topLeftCell="A19" zoomScaleNormal="100" workbookViewId="0">
      <selection activeCell="F28" sqref="F28:G28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135</v>
      </c>
      <c r="B3" s="3"/>
      <c r="C3" s="3"/>
      <c r="D3" s="3"/>
      <c r="E3" s="3"/>
      <c r="F3" s="3"/>
      <c r="G3" s="3"/>
    </row>
    <row r="5" spans="1:7" x14ac:dyDescent="0.25">
      <c r="A5" s="66" t="s">
        <v>33</v>
      </c>
      <c r="B5" s="66"/>
      <c r="C5" s="63">
        <v>1</v>
      </c>
      <c r="D5" s="63"/>
      <c r="E5" s="63"/>
      <c r="F5" s="63"/>
      <c r="G5" s="63"/>
    </row>
    <row r="6" spans="1:7" x14ac:dyDescent="0.25">
      <c r="A6" s="66" t="s">
        <v>34</v>
      </c>
      <c r="B6" s="66"/>
      <c r="C6" s="76" t="s">
        <v>168</v>
      </c>
      <c r="D6" s="76"/>
      <c r="E6" s="76"/>
      <c r="F6" s="76"/>
      <c r="G6" s="76"/>
    </row>
    <row r="7" spans="1:7" x14ac:dyDescent="0.25">
      <c r="A7" s="66" t="s">
        <v>35</v>
      </c>
      <c r="B7" s="66"/>
      <c r="C7" s="76">
        <v>87</v>
      </c>
      <c r="D7" s="76"/>
      <c r="E7" s="76"/>
      <c r="F7" s="76"/>
      <c r="G7" s="76"/>
    </row>
    <row r="8" spans="1:7" x14ac:dyDescent="0.25">
      <c r="A8" s="66" t="s">
        <v>5</v>
      </c>
      <c r="B8" s="66"/>
      <c r="C8" s="76" t="s">
        <v>165</v>
      </c>
      <c r="D8" s="76"/>
      <c r="E8" s="76"/>
      <c r="F8" s="76"/>
      <c r="G8" s="76"/>
    </row>
    <row r="9" spans="1:7" x14ac:dyDescent="0.25">
      <c r="A9" s="66" t="s">
        <v>7</v>
      </c>
      <c r="B9" s="66"/>
      <c r="C9" s="54" t="s">
        <v>139</v>
      </c>
      <c r="D9" s="54"/>
      <c r="E9" s="43" t="s">
        <v>8</v>
      </c>
      <c r="F9" s="100" t="s">
        <v>163</v>
      </c>
      <c r="G9" s="99"/>
    </row>
    <row r="10" spans="1:7" ht="25.5" x14ac:dyDescent="0.25">
      <c r="A10" s="66" t="s">
        <v>9</v>
      </c>
      <c r="B10" s="66"/>
      <c r="C10" s="53">
        <v>5945023</v>
      </c>
      <c r="D10" s="54"/>
      <c r="E10" s="43" t="s">
        <v>10</v>
      </c>
      <c r="F10" s="98">
        <v>757684</v>
      </c>
      <c r="G10" s="99"/>
    </row>
    <row r="11" spans="1:7" ht="40.5" customHeight="1" x14ac:dyDescent="0.25">
      <c r="A11" s="66" t="s">
        <v>6</v>
      </c>
      <c r="B11" s="66"/>
      <c r="C11" s="95" t="s">
        <v>166</v>
      </c>
      <c r="D11" s="96"/>
      <c r="E11" s="96"/>
      <c r="F11" s="96"/>
      <c r="G11" s="97"/>
    </row>
    <row r="12" spans="1:7" ht="30" customHeight="1" x14ac:dyDescent="0.25">
      <c r="A12" s="66" t="s">
        <v>36</v>
      </c>
      <c r="B12" s="66"/>
      <c r="C12" s="63" t="s">
        <v>161</v>
      </c>
      <c r="D12" s="63"/>
      <c r="E12" s="63"/>
      <c r="F12" s="63"/>
      <c r="G12" s="63"/>
    </row>
    <row r="13" spans="1:7" ht="26.25" customHeight="1" x14ac:dyDescent="0.25">
      <c r="A13" s="88" t="s">
        <v>37</v>
      </c>
      <c r="B13" s="88"/>
      <c r="C13" s="39"/>
      <c r="D13" s="39"/>
      <c r="E13" s="39"/>
      <c r="F13" s="39"/>
      <c r="G13" s="39"/>
    </row>
    <row r="14" spans="1:7" x14ac:dyDescent="0.25">
      <c r="A14" s="30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136</v>
      </c>
      <c r="B16" s="3"/>
      <c r="C16" s="3"/>
      <c r="D16" s="3"/>
      <c r="E16" s="3"/>
      <c r="F16" s="3"/>
      <c r="G16" s="3"/>
    </row>
    <row r="18" spans="1:7" x14ac:dyDescent="0.25">
      <c r="A18" s="87" t="s">
        <v>39</v>
      </c>
      <c r="B18" s="87"/>
      <c r="C18" s="93">
        <v>43956</v>
      </c>
      <c r="D18" s="63"/>
      <c r="E18" s="63"/>
      <c r="F18" s="63"/>
      <c r="G18" s="63"/>
    </row>
    <row r="19" spans="1:7" x14ac:dyDescent="0.25">
      <c r="A19" s="92" t="s">
        <v>40</v>
      </c>
      <c r="B19" s="92"/>
      <c r="C19" s="94">
        <v>0.66666666666666663</v>
      </c>
      <c r="D19" s="63"/>
      <c r="E19" s="63"/>
      <c r="F19" s="63"/>
      <c r="G19" s="63"/>
    </row>
    <row r="20" spans="1:7" x14ac:dyDescent="0.25">
      <c r="A20" s="92" t="s">
        <v>41</v>
      </c>
      <c r="B20" s="92"/>
      <c r="C20" s="94">
        <v>0.70833333333333337</v>
      </c>
      <c r="D20" s="63"/>
      <c r="E20" s="63"/>
      <c r="F20" s="63"/>
      <c r="G20" s="63"/>
    </row>
    <row r="21" spans="1:7" ht="15" customHeight="1" x14ac:dyDescent="0.25">
      <c r="A21" s="92" t="s">
        <v>42</v>
      </c>
      <c r="B21" s="92"/>
      <c r="C21" s="91"/>
      <c r="D21" s="91"/>
      <c r="E21" s="91"/>
      <c r="F21" s="91"/>
      <c r="G21" s="91"/>
    </row>
    <row r="22" spans="1:7" ht="15" customHeight="1" x14ac:dyDescent="0.25">
      <c r="A22" s="87" t="s">
        <v>43</v>
      </c>
      <c r="B22" s="87"/>
      <c r="C22" s="91"/>
      <c r="D22" s="91"/>
      <c r="E22" s="91"/>
      <c r="F22" s="91"/>
      <c r="G22" s="91"/>
    </row>
    <row r="23" spans="1:7" ht="28.5" customHeight="1" x14ac:dyDescent="0.25">
      <c r="A23" s="88" t="s">
        <v>44</v>
      </c>
      <c r="B23" s="88"/>
      <c r="C23" s="89" t="s">
        <v>162</v>
      </c>
      <c r="D23" s="89"/>
      <c r="E23" s="89"/>
      <c r="F23" s="89"/>
      <c r="G23" s="89"/>
    </row>
    <row r="24" spans="1:7" ht="33" customHeight="1" x14ac:dyDescent="0.25">
      <c r="A24" s="86" t="s">
        <v>45</v>
      </c>
      <c r="B24" s="86"/>
      <c r="C24" s="74"/>
      <c r="D24" s="74"/>
      <c r="E24" s="74"/>
      <c r="F24" s="74"/>
      <c r="G24" s="74"/>
    </row>
    <row r="25" spans="1:7" x14ac:dyDescent="0.25">
      <c r="A25" s="87" t="s">
        <v>46</v>
      </c>
      <c r="B25" s="87"/>
      <c r="C25" s="76" t="s">
        <v>150</v>
      </c>
      <c r="D25" s="76"/>
      <c r="E25" s="76"/>
      <c r="F25" s="76"/>
      <c r="G25" s="76"/>
    </row>
    <row r="26" spans="1:7" ht="25.5" x14ac:dyDescent="0.25">
      <c r="A26" s="86" t="s">
        <v>47</v>
      </c>
      <c r="B26" s="86"/>
      <c r="C26" s="27"/>
      <c r="D26" s="7" t="s">
        <v>48</v>
      </c>
      <c r="E26" s="9"/>
      <c r="F26" s="7" t="s">
        <v>49</v>
      </c>
      <c r="G26" s="9"/>
    </row>
    <row r="28" spans="1:7" ht="41.25" customHeight="1" x14ac:dyDescent="0.25">
      <c r="A28" s="88" t="s">
        <v>132</v>
      </c>
      <c r="B28" s="88"/>
      <c r="C28" s="90" t="s">
        <v>159</v>
      </c>
      <c r="D28" s="90"/>
      <c r="E28" s="90"/>
      <c r="F28" s="63"/>
      <c r="G28" s="63"/>
    </row>
    <row r="29" spans="1:7" ht="53.25" customHeight="1" x14ac:dyDescent="0.25">
      <c r="A29" s="86" t="s">
        <v>133</v>
      </c>
      <c r="B29" s="86"/>
      <c r="C29" s="90" t="s">
        <v>160</v>
      </c>
      <c r="D29" s="90"/>
      <c r="E29" s="90"/>
      <c r="F29" s="90"/>
      <c r="G29" s="90"/>
    </row>
    <row r="31" spans="1:7" ht="15" customHeight="1" x14ac:dyDescent="0.25">
      <c r="A31" s="77" t="s">
        <v>134</v>
      </c>
      <c r="B31" s="78"/>
      <c r="C31" s="78"/>
      <c r="D31" s="78"/>
      <c r="E31" s="78"/>
      <c r="F31" s="78"/>
      <c r="G31" s="79"/>
    </row>
    <row r="32" spans="1:7" x14ac:dyDescent="0.25">
      <c r="A32" s="80"/>
      <c r="B32" s="81"/>
      <c r="C32" s="81"/>
      <c r="D32" s="81"/>
      <c r="E32" s="81"/>
      <c r="F32" s="81"/>
      <c r="G32" s="82"/>
    </row>
    <row r="33" spans="1:7" ht="18.75" customHeight="1" x14ac:dyDescent="0.25">
      <c r="A33" s="80"/>
      <c r="B33" s="81"/>
      <c r="C33" s="81"/>
      <c r="D33" s="81"/>
      <c r="E33" s="81"/>
      <c r="F33" s="81"/>
      <c r="G33" s="82"/>
    </row>
    <row r="34" spans="1:7" x14ac:dyDescent="0.25">
      <c r="A34" s="83"/>
      <c r="B34" s="84"/>
      <c r="C34" s="84"/>
      <c r="D34" s="84"/>
      <c r="E34" s="84"/>
      <c r="F34" s="84"/>
      <c r="G34" s="85"/>
    </row>
    <row r="35" spans="1:7" x14ac:dyDescent="0.25">
      <c r="A35" s="23"/>
      <c r="B35" s="23"/>
      <c r="C35" s="23"/>
      <c r="D35" s="23"/>
      <c r="E35" s="23"/>
      <c r="F35" s="23"/>
      <c r="G35" s="23"/>
    </row>
  </sheetData>
  <mergeCells count="45">
    <mergeCell ref="A5:B5"/>
    <mergeCell ref="A6:B6"/>
    <mergeCell ref="A7:B7"/>
    <mergeCell ref="A8:B8"/>
    <mergeCell ref="A12:B12"/>
    <mergeCell ref="A10:B10"/>
    <mergeCell ref="A9:B9"/>
    <mergeCell ref="A11:B11"/>
    <mergeCell ref="C5:G5"/>
    <mergeCell ref="C6:G6"/>
    <mergeCell ref="C7:G7"/>
    <mergeCell ref="C8:G8"/>
    <mergeCell ref="F9:G9"/>
    <mergeCell ref="A13:B13"/>
    <mergeCell ref="C18:G18"/>
    <mergeCell ref="C19:G19"/>
    <mergeCell ref="C20:G20"/>
    <mergeCell ref="C9:D9"/>
    <mergeCell ref="C10:D10"/>
    <mergeCell ref="C11:G11"/>
    <mergeCell ref="C12:G12"/>
    <mergeCell ref="F10:G10"/>
    <mergeCell ref="C21:D21"/>
    <mergeCell ref="E21:G21"/>
    <mergeCell ref="C22:D22"/>
    <mergeCell ref="E22:G22"/>
    <mergeCell ref="A18:B18"/>
    <mergeCell ref="A19:B19"/>
    <mergeCell ref="A20:B20"/>
    <mergeCell ref="A21:B21"/>
    <mergeCell ref="A31:G34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A29:B29"/>
    <mergeCell ref="C29:G29"/>
    <mergeCell ref="C28:E28"/>
    <mergeCell ref="F28:G28"/>
    <mergeCell ref="A28:B28"/>
  </mergeCells>
  <pageMargins left="0.7" right="0.7" top="0.81145833333333328" bottom="0.75" header="0.3" footer="0.3"/>
  <pageSetup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45"/>
  <sheetViews>
    <sheetView showGridLines="0" view="pageLayout" topLeftCell="A4" zoomScaleNormal="100" workbookViewId="0">
      <selection activeCell="D37" sqref="D37"/>
    </sheetView>
  </sheetViews>
  <sheetFormatPr baseColWidth="10" defaultColWidth="11.42578125" defaultRowHeight="15" x14ac:dyDescent="0.25"/>
  <cols>
    <col min="1" max="1" width="8.42578125" customWidth="1"/>
    <col min="2" max="2" width="14" customWidth="1"/>
    <col min="3" max="3" width="3.42578125" customWidth="1"/>
    <col min="4" max="4" width="18.28515625" customWidth="1"/>
    <col min="5" max="5" width="8.42578125" customWidth="1"/>
    <col min="6" max="6" width="13.42578125" customWidth="1"/>
    <col min="7" max="7" width="3.85546875" customWidth="1"/>
    <col min="8" max="8" width="18.7109375" customWidth="1"/>
  </cols>
  <sheetData>
    <row r="1" spans="1:8" ht="18.75" x14ac:dyDescent="0.25">
      <c r="A1" s="2" t="s">
        <v>137</v>
      </c>
      <c r="B1" s="3"/>
      <c r="C1" s="3"/>
      <c r="D1" s="3"/>
      <c r="E1" s="3"/>
      <c r="F1" s="3"/>
      <c r="G1" s="3"/>
      <c r="H1" s="3"/>
    </row>
    <row r="3" spans="1:8" x14ac:dyDescent="0.25">
      <c r="A3" s="112"/>
      <c r="B3" s="112"/>
      <c r="C3" s="112"/>
      <c r="D3" s="112"/>
      <c r="E3" s="112"/>
      <c r="F3" s="112"/>
      <c r="G3" s="112"/>
      <c r="H3" s="112"/>
    </row>
    <row r="4" spans="1:8" x14ac:dyDescent="0.25">
      <c r="A4" s="101"/>
      <c r="B4" s="102"/>
      <c r="C4" s="102"/>
      <c r="D4" s="102"/>
      <c r="E4" s="102"/>
      <c r="F4" s="102"/>
      <c r="G4" s="102"/>
      <c r="H4" s="103"/>
    </row>
    <row r="5" spans="1:8" x14ac:dyDescent="0.25">
      <c r="A5" s="104"/>
      <c r="B5" s="105"/>
      <c r="C5" s="105"/>
      <c r="D5" s="105"/>
      <c r="E5" s="105"/>
      <c r="F5" s="105"/>
      <c r="G5" s="105"/>
      <c r="H5" s="106"/>
    </row>
    <row r="6" spans="1:8" x14ac:dyDescent="0.25">
      <c r="A6" s="104"/>
      <c r="B6" s="105"/>
      <c r="C6" s="105"/>
      <c r="D6" s="105"/>
      <c r="E6" s="105"/>
      <c r="F6" s="105"/>
      <c r="G6" s="105"/>
      <c r="H6" s="106"/>
    </row>
    <row r="7" spans="1:8" x14ac:dyDescent="0.25">
      <c r="A7" s="104"/>
      <c r="B7" s="105"/>
      <c r="C7" s="105"/>
      <c r="D7" s="105"/>
      <c r="E7" s="105"/>
      <c r="F7" s="105"/>
      <c r="G7" s="105"/>
      <c r="H7" s="106"/>
    </row>
    <row r="8" spans="1:8" x14ac:dyDescent="0.25">
      <c r="A8" s="104"/>
      <c r="B8" s="105"/>
      <c r="C8" s="105"/>
      <c r="D8" s="105"/>
      <c r="E8" s="105"/>
      <c r="F8" s="105"/>
      <c r="G8" s="105"/>
      <c r="H8" s="106"/>
    </row>
    <row r="9" spans="1:8" x14ac:dyDescent="0.25">
      <c r="A9" s="104"/>
      <c r="B9" s="105"/>
      <c r="C9" s="105"/>
      <c r="D9" s="105"/>
      <c r="E9" s="105"/>
      <c r="F9" s="105"/>
      <c r="G9" s="105"/>
      <c r="H9" s="106"/>
    </row>
    <row r="10" spans="1:8" x14ac:dyDescent="0.25">
      <c r="A10" s="104"/>
      <c r="B10" s="105"/>
      <c r="C10" s="105"/>
      <c r="D10" s="105"/>
      <c r="E10" s="105"/>
      <c r="F10" s="105"/>
      <c r="G10" s="105"/>
      <c r="H10" s="106"/>
    </row>
    <row r="11" spans="1:8" x14ac:dyDescent="0.25">
      <c r="A11" s="104"/>
      <c r="B11" s="105"/>
      <c r="C11" s="105"/>
      <c r="D11" s="105"/>
      <c r="E11" s="105"/>
      <c r="F11" s="105"/>
      <c r="G11" s="105"/>
      <c r="H11" s="106"/>
    </row>
    <row r="12" spans="1:8" x14ac:dyDescent="0.25">
      <c r="A12" s="104"/>
      <c r="B12" s="105"/>
      <c r="C12" s="105"/>
      <c r="D12" s="105"/>
      <c r="E12" s="105"/>
      <c r="F12" s="105"/>
      <c r="G12" s="105"/>
      <c r="H12" s="106"/>
    </row>
    <row r="13" spans="1:8" x14ac:dyDescent="0.25">
      <c r="A13" s="104"/>
      <c r="B13" s="105"/>
      <c r="C13" s="105"/>
      <c r="D13" s="105"/>
      <c r="E13" s="105"/>
      <c r="F13" s="105"/>
      <c r="G13" s="105"/>
      <c r="H13" s="106"/>
    </row>
    <row r="14" spans="1:8" x14ac:dyDescent="0.25">
      <c r="A14" s="104"/>
      <c r="B14" s="105"/>
      <c r="C14" s="105"/>
      <c r="D14" s="105"/>
      <c r="E14" s="105"/>
      <c r="F14" s="105"/>
      <c r="G14" s="105"/>
      <c r="H14" s="106"/>
    </row>
    <row r="15" spans="1:8" x14ac:dyDescent="0.25">
      <c r="A15" s="104"/>
      <c r="B15" s="105"/>
      <c r="C15" s="105"/>
      <c r="D15" s="105"/>
      <c r="E15" s="105"/>
      <c r="F15" s="105"/>
      <c r="G15" s="105"/>
      <c r="H15" s="106"/>
    </row>
    <row r="16" spans="1:8" x14ac:dyDescent="0.25">
      <c r="A16" s="104"/>
      <c r="B16" s="105"/>
      <c r="C16" s="105"/>
      <c r="D16" s="105"/>
      <c r="E16" s="105"/>
      <c r="F16" s="105"/>
      <c r="G16" s="105"/>
      <c r="H16" s="106"/>
    </row>
    <row r="17" spans="1:8" x14ac:dyDescent="0.25">
      <c r="A17" s="104"/>
      <c r="B17" s="105"/>
      <c r="C17" s="105"/>
      <c r="D17" s="105"/>
      <c r="E17" s="105"/>
      <c r="F17" s="105"/>
      <c r="G17" s="105"/>
      <c r="H17" s="106"/>
    </row>
    <row r="18" spans="1:8" x14ac:dyDescent="0.25">
      <c r="A18" s="104"/>
      <c r="B18" s="105"/>
      <c r="C18" s="105"/>
      <c r="D18" s="105"/>
      <c r="E18" s="105"/>
      <c r="F18" s="105"/>
      <c r="G18" s="105"/>
      <c r="H18" s="106"/>
    </row>
    <row r="19" spans="1:8" x14ac:dyDescent="0.25">
      <c r="A19" s="104"/>
      <c r="B19" s="105"/>
      <c r="C19" s="105"/>
      <c r="D19" s="105"/>
      <c r="E19" s="105"/>
      <c r="F19" s="105"/>
      <c r="G19" s="105"/>
      <c r="H19" s="106"/>
    </row>
    <row r="20" spans="1:8" x14ac:dyDescent="0.25">
      <c r="A20" s="104"/>
      <c r="B20" s="105"/>
      <c r="C20" s="105"/>
      <c r="D20" s="105"/>
      <c r="E20" s="105"/>
      <c r="F20" s="105"/>
      <c r="G20" s="105"/>
      <c r="H20" s="106"/>
    </row>
    <row r="21" spans="1:8" x14ac:dyDescent="0.25">
      <c r="A21" s="104"/>
      <c r="B21" s="105"/>
      <c r="C21" s="105"/>
      <c r="D21" s="105"/>
      <c r="E21" s="105"/>
      <c r="F21" s="105"/>
      <c r="G21" s="105"/>
      <c r="H21" s="106"/>
    </row>
    <row r="22" spans="1:8" x14ac:dyDescent="0.25">
      <c r="A22" s="104"/>
      <c r="B22" s="105"/>
      <c r="C22" s="105"/>
      <c r="D22" s="105"/>
      <c r="E22" s="105"/>
      <c r="F22" s="105"/>
      <c r="G22" s="105"/>
      <c r="H22" s="106"/>
    </row>
    <row r="23" spans="1:8" x14ac:dyDescent="0.25">
      <c r="A23" s="104"/>
      <c r="B23" s="105"/>
      <c r="C23" s="105"/>
      <c r="D23" s="105"/>
      <c r="E23" s="105"/>
      <c r="F23" s="105"/>
      <c r="G23" s="105"/>
      <c r="H23" s="106"/>
    </row>
    <row r="24" spans="1:8" x14ac:dyDescent="0.25">
      <c r="A24" s="104"/>
      <c r="B24" s="105"/>
      <c r="C24" s="105"/>
      <c r="D24" s="105"/>
      <c r="E24" s="105"/>
      <c r="F24" s="105"/>
      <c r="G24" s="105"/>
      <c r="H24" s="106"/>
    </row>
    <row r="25" spans="1:8" x14ac:dyDescent="0.25">
      <c r="A25" s="104"/>
      <c r="B25" s="105"/>
      <c r="C25" s="105"/>
      <c r="D25" s="105"/>
      <c r="E25" s="105"/>
      <c r="F25" s="105"/>
      <c r="G25" s="105"/>
      <c r="H25" s="106"/>
    </row>
    <row r="26" spans="1:8" x14ac:dyDescent="0.25">
      <c r="A26" s="104"/>
      <c r="B26" s="105"/>
      <c r="C26" s="105"/>
      <c r="D26" s="105"/>
      <c r="E26" s="105"/>
      <c r="F26" s="105"/>
      <c r="G26" s="105"/>
      <c r="H26" s="106"/>
    </row>
    <row r="27" spans="1:8" x14ac:dyDescent="0.25">
      <c r="A27" s="107"/>
      <c r="B27" s="108"/>
      <c r="C27" s="108"/>
      <c r="D27" s="108"/>
      <c r="E27" s="108"/>
      <c r="F27" s="108"/>
      <c r="G27" s="108"/>
      <c r="H27" s="109"/>
    </row>
    <row r="28" spans="1:8" x14ac:dyDescent="0.25">
      <c r="A28" s="75" t="s">
        <v>50</v>
      </c>
      <c r="B28" s="75"/>
      <c r="C28" s="75"/>
      <c r="D28" s="63" t="s">
        <v>143</v>
      </c>
      <c r="E28" s="63"/>
      <c r="F28" s="63"/>
      <c r="G28" s="63"/>
      <c r="H28" s="63"/>
    </row>
    <row r="29" spans="1:8" x14ac:dyDescent="0.25">
      <c r="A29" s="75" t="s">
        <v>51</v>
      </c>
      <c r="B29" s="75"/>
      <c r="C29" s="75"/>
      <c r="D29" s="63"/>
      <c r="E29" s="63"/>
      <c r="F29" s="63"/>
      <c r="G29" s="63"/>
      <c r="H29" s="63"/>
    </row>
    <row r="31" spans="1:8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x14ac:dyDescent="0.25">
      <c r="A33" s="110" t="s">
        <v>7</v>
      </c>
      <c r="B33" s="110"/>
      <c r="C33" s="63" t="s">
        <v>139</v>
      </c>
      <c r="D33" s="63"/>
      <c r="E33" s="110" t="s">
        <v>8</v>
      </c>
      <c r="F33" s="110"/>
      <c r="G33" s="63" t="s">
        <v>163</v>
      </c>
      <c r="H33" s="63"/>
    </row>
    <row r="34" spans="1:8" x14ac:dyDescent="0.25">
      <c r="A34" s="110" t="s">
        <v>53</v>
      </c>
      <c r="B34" s="110"/>
      <c r="C34" s="110"/>
      <c r="D34" s="110"/>
      <c r="E34" s="110" t="s">
        <v>54</v>
      </c>
      <c r="F34" s="110"/>
      <c r="G34" s="110"/>
      <c r="H34" s="110"/>
    </row>
    <row r="35" spans="1:8" x14ac:dyDescent="0.25">
      <c r="A35" s="29" t="s">
        <v>55</v>
      </c>
      <c r="B35" s="29" t="s">
        <v>56</v>
      </c>
      <c r="C35" s="110" t="s">
        <v>57</v>
      </c>
      <c r="D35" s="110"/>
      <c r="E35" s="29" t="s">
        <v>55</v>
      </c>
      <c r="F35" s="29" t="s">
        <v>56</v>
      </c>
      <c r="G35" s="110" t="s">
        <v>57</v>
      </c>
      <c r="H35" s="110"/>
    </row>
    <row r="36" spans="1:8" x14ac:dyDescent="0.25">
      <c r="A36" s="114" t="s">
        <v>151</v>
      </c>
      <c r="B36" s="116" t="s">
        <v>144</v>
      </c>
      <c r="C36" s="14" t="s">
        <v>58</v>
      </c>
      <c r="D36" s="32">
        <v>5945023</v>
      </c>
      <c r="E36" s="114" t="s">
        <v>152</v>
      </c>
      <c r="F36" s="116" t="s">
        <v>145</v>
      </c>
      <c r="G36" s="14" t="s">
        <v>58</v>
      </c>
      <c r="H36" s="44">
        <v>5945023</v>
      </c>
    </row>
    <row r="37" spans="1:8" x14ac:dyDescent="0.25">
      <c r="A37" s="115"/>
      <c r="B37" s="113"/>
      <c r="C37" s="14" t="s">
        <v>59</v>
      </c>
      <c r="D37" s="32">
        <v>757694</v>
      </c>
      <c r="E37" s="115"/>
      <c r="F37" s="113"/>
      <c r="G37" s="14" t="s">
        <v>59</v>
      </c>
      <c r="H37" s="44">
        <v>757684</v>
      </c>
    </row>
    <row r="38" spans="1:8" x14ac:dyDescent="0.25">
      <c r="A38" s="113"/>
      <c r="B38" s="113"/>
      <c r="C38" s="14" t="s">
        <v>58</v>
      </c>
      <c r="D38" s="13"/>
      <c r="E38" s="113"/>
      <c r="F38" s="113"/>
      <c r="G38" s="14" t="s">
        <v>58</v>
      </c>
      <c r="H38" s="13"/>
    </row>
    <row r="39" spans="1:8" x14ac:dyDescent="0.25">
      <c r="A39" s="113"/>
      <c r="B39" s="113"/>
      <c r="C39" s="14" t="s">
        <v>59</v>
      </c>
      <c r="D39" s="13"/>
      <c r="E39" s="113"/>
      <c r="F39" s="113"/>
      <c r="G39" s="14" t="s">
        <v>59</v>
      </c>
      <c r="H39" s="13"/>
    </row>
    <row r="40" spans="1:8" x14ac:dyDescent="0.25">
      <c r="A40" s="113"/>
      <c r="B40" s="113"/>
      <c r="C40" s="14" t="s">
        <v>58</v>
      </c>
      <c r="D40" s="13"/>
      <c r="E40" s="113"/>
      <c r="F40" s="113"/>
      <c r="G40" s="14" t="s">
        <v>58</v>
      </c>
      <c r="H40" s="13"/>
    </row>
    <row r="41" spans="1:8" x14ac:dyDescent="0.25">
      <c r="A41" s="113"/>
      <c r="B41" s="113"/>
      <c r="C41" s="14" t="s">
        <v>59</v>
      </c>
      <c r="D41" s="13"/>
      <c r="E41" s="113"/>
      <c r="F41" s="113"/>
      <c r="G41" s="14" t="s">
        <v>59</v>
      </c>
      <c r="H41" s="13"/>
    </row>
    <row r="42" spans="1:8" x14ac:dyDescent="0.25">
      <c r="A42" s="113"/>
      <c r="B42" s="113"/>
      <c r="C42" s="14" t="s">
        <v>58</v>
      </c>
      <c r="D42" s="13"/>
      <c r="E42" s="113"/>
      <c r="F42" s="113"/>
      <c r="G42" s="14" t="s">
        <v>58</v>
      </c>
      <c r="H42" s="13"/>
    </row>
    <row r="43" spans="1:8" x14ac:dyDescent="0.25">
      <c r="A43" s="113"/>
      <c r="B43" s="113"/>
      <c r="C43" s="14" t="s">
        <v>59</v>
      </c>
      <c r="D43" s="13"/>
      <c r="E43" s="113"/>
      <c r="F43" s="113"/>
      <c r="G43" s="14" t="s">
        <v>59</v>
      </c>
      <c r="H43" s="13"/>
    </row>
    <row r="44" spans="1:8" x14ac:dyDescent="0.25">
      <c r="A44" s="111" t="s">
        <v>60</v>
      </c>
      <c r="B44" s="111"/>
      <c r="C44" s="111"/>
      <c r="D44" s="111"/>
      <c r="E44" s="111"/>
      <c r="F44" s="111"/>
      <c r="G44" s="111"/>
      <c r="H44" s="111"/>
    </row>
    <row r="45" spans="1:8" x14ac:dyDescent="0.25">
      <c r="A45" s="23"/>
      <c r="B45" s="23"/>
      <c r="C45" s="23"/>
      <c r="D45" s="23"/>
      <c r="E45" s="23"/>
      <c r="F45" s="23"/>
      <c r="G45" s="23"/>
      <c r="H45" s="23"/>
    </row>
  </sheetData>
  <mergeCells count="32"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A4:H27"/>
    <mergeCell ref="A33:B33"/>
    <mergeCell ref="C33:D33"/>
    <mergeCell ref="E34:H34"/>
    <mergeCell ref="A34:D34"/>
    <mergeCell ref="G33:H33"/>
  </mergeCells>
  <pageMargins left="0.7" right="0.7" top="0.75" bottom="0.75" header="0.3" footer="0.3"/>
  <pageSetup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781050</xdr:colOff>
                    <xdr:row>1</xdr:row>
                    <xdr:rowOff>161925</xdr:rowOff>
                  </from>
                  <to>
                    <xdr:col>3</xdr:col>
                    <xdr:colOff>161925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514350</xdr:colOff>
                    <xdr:row>1</xdr:row>
                    <xdr:rowOff>180975</xdr:rowOff>
                  </from>
                  <to>
                    <xdr:col>7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33805-DDBD-4BDE-A956-264269321088}">
  <dimension ref="A1:H45"/>
  <sheetViews>
    <sheetView showGridLines="0" view="pageLayout" topLeftCell="A10" zoomScaleNormal="100" workbookViewId="0">
      <selection activeCell="F15" sqref="F15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138</v>
      </c>
      <c r="B1" s="3"/>
      <c r="C1" s="3"/>
      <c r="D1" s="3"/>
      <c r="E1" s="3"/>
      <c r="F1" s="3"/>
      <c r="G1" s="3"/>
      <c r="H1" s="3"/>
    </row>
    <row r="2" spans="1:8" ht="6.75" customHeight="1" x14ac:dyDescent="0.25"/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4" spans="1:8" ht="8.25" customHeight="1" x14ac:dyDescent="0.25"/>
    <row r="5" spans="1:8" ht="19.5" customHeight="1" x14ac:dyDescent="0.25">
      <c r="A5" s="119" t="s">
        <v>61</v>
      </c>
      <c r="B5" s="119"/>
      <c r="C5" s="119"/>
      <c r="D5" s="121">
        <v>1</v>
      </c>
      <c r="E5" s="121"/>
      <c r="F5" s="121"/>
      <c r="G5" s="121"/>
      <c r="H5" s="121"/>
    </row>
    <row r="6" spans="1:8" ht="15" customHeight="1" x14ac:dyDescent="0.25">
      <c r="A6" s="112"/>
      <c r="B6" s="112"/>
      <c r="C6" s="112"/>
      <c r="D6" s="122"/>
      <c r="E6" s="123"/>
      <c r="F6" s="123"/>
      <c r="G6" s="123"/>
      <c r="H6" s="124"/>
    </row>
    <row r="9" spans="1:8" x14ac:dyDescent="0.25">
      <c r="B9" s="41" t="s">
        <v>62</v>
      </c>
      <c r="C9" s="41"/>
      <c r="D9" s="41" t="s">
        <v>63</v>
      </c>
      <c r="E9" s="41"/>
      <c r="F9" s="41" t="s">
        <v>64</v>
      </c>
    </row>
    <row r="10" spans="1:8" ht="5.85" customHeight="1" x14ac:dyDescent="0.25">
      <c r="B10" s="41"/>
      <c r="C10" s="41"/>
      <c r="D10" s="41"/>
      <c r="E10" s="41"/>
      <c r="F10" s="41"/>
    </row>
    <row r="11" spans="1:8" ht="22.5" customHeight="1" x14ac:dyDescent="0.25">
      <c r="B11" s="24">
        <v>73.2</v>
      </c>
      <c r="C11" s="41"/>
      <c r="D11" s="24">
        <v>55.9</v>
      </c>
      <c r="E11" s="41"/>
      <c r="F11" s="24">
        <v>79.400000000000006</v>
      </c>
    </row>
    <row r="12" spans="1:8" ht="5.85" customHeight="1" x14ac:dyDescent="0.25">
      <c r="B12" s="41"/>
      <c r="C12" s="41"/>
      <c r="D12" s="41"/>
      <c r="E12" s="41"/>
      <c r="F12" s="41"/>
    </row>
    <row r="13" spans="1:8" ht="22.5" customHeight="1" x14ac:dyDescent="0.25">
      <c r="A13" s="41" t="s">
        <v>65</v>
      </c>
      <c r="B13" s="24">
        <v>71.2</v>
      </c>
      <c r="C13" s="41"/>
      <c r="D13" s="24">
        <v>56.9</v>
      </c>
      <c r="E13" s="41"/>
      <c r="F13" s="24">
        <v>79.3</v>
      </c>
    </row>
    <row r="14" spans="1:8" ht="5.85" customHeight="1" x14ac:dyDescent="0.25">
      <c r="A14" s="41"/>
      <c r="B14" s="41"/>
      <c r="C14" s="41"/>
      <c r="D14" s="41"/>
      <c r="E14" s="41"/>
      <c r="F14" s="41"/>
    </row>
    <row r="15" spans="1:8" ht="22.5" customHeight="1" x14ac:dyDescent="0.25">
      <c r="A15" s="41"/>
      <c r="B15" s="24">
        <v>71.5</v>
      </c>
      <c r="C15" s="41"/>
      <c r="D15" s="24">
        <v>57.5</v>
      </c>
      <c r="E15" s="41"/>
      <c r="F15" s="24">
        <v>79.900000000000006</v>
      </c>
    </row>
    <row r="16" spans="1:8" x14ac:dyDescent="0.25">
      <c r="A16" s="41"/>
      <c r="B16" s="41"/>
      <c r="C16" s="41"/>
      <c r="D16" s="41"/>
      <c r="E16" s="41"/>
      <c r="F16" s="41"/>
    </row>
    <row r="17" spans="1:6" x14ac:dyDescent="0.25">
      <c r="A17" s="41"/>
      <c r="B17" s="41" t="s">
        <v>62</v>
      </c>
      <c r="C17" s="41"/>
      <c r="D17" s="41" t="s">
        <v>63</v>
      </c>
      <c r="E17" s="41"/>
      <c r="F17" s="41" t="s">
        <v>64</v>
      </c>
    </row>
    <row r="18" spans="1:6" ht="5.85" customHeight="1" x14ac:dyDescent="0.25">
      <c r="A18" s="41"/>
      <c r="B18" s="41"/>
      <c r="C18" s="41"/>
      <c r="D18" s="41"/>
      <c r="F18" s="41"/>
    </row>
    <row r="19" spans="1:6" ht="22.5" customHeight="1" x14ac:dyDescent="0.25">
      <c r="A19" s="41"/>
      <c r="B19" s="24"/>
      <c r="C19" s="41"/>
      <c r="D19" s="24"/>
      <c r="F19" s="24"/>
    </row>
    <row r="20" spans="1:6" ht="5.85" customHeight="1" x14ac:dyDescent="0.25">
      <c r="A20" s="41"/>
      <c r="B20" s="41"/>
      <c r="C20" s="41"/>
      <c r="D20" s="41"/>
      <c r="F20" s="41"/>
    </row>
    <row r="21" spans="1:6" ht="22.5" customHeight="1" x14ac:dyDescent="0.25">
      <c r="A21" s="41" t="s">
        <v>66</v>
      </c>
      <c r="B21" s="24"/>
      <c r="C21" s="41"/>
      <c r="D21" s="24"/>
      <c r="F21" s="24"/>
    </row>
    <row r="22" spans="1:6" ht="5.85" customHeight="1" x14ac:dyDescent="0.25">
      <c r="A22" s="41"/>
      <c r="B22" s="41"/>
      <c r="C22" s="41"/>
      <c r="D22" s="41"/>
      <c r="F22" s="41"/>
    </row>
    <row r="23" spans="1:6" ht="22.5" customHeight="1" x14ac:dyDescent="0.25">
      <c r="A23" s="41"/>
      <c r="B23" s="24"/>
      <c r="C23" s="41"/>
      <c r="D23" s="24"/>
      <c r="F23" s="24"/>
    </row>
    <row r="24" spans="1:6" x14ac:dyDescent="0.25">
      <c r="A24" s="41"/>
      <c r="B24" s="41"/>
      <c r="C24" s="41"/>
      <c r="D24" s="41"/>
      <c r="F24" s="41"/>
    </row>
    <row r="25" spans="1:6" x14ac:dyDescent="0.25">
      <c r="A25" s="41"/>
      <c r="B25" s="41" t="s">
        <v>62</v>
      </c>
      <c r="C25" s="41"/>
      <c r="D25" s="41" t="s">
        <v>63</v>
      </c>
      <c r="F25" s="41" t="s">
        <v>64</v>
      </c>
    </row>
    <row r="26" spans="1:6" ht="5.85" customHeight="1" x14ac:dyDescent="0.25">
      <c r="A26" s="41"/>
      <c r="B26" s="41"/>
      <c r="C26" s="41"/>
      <c r="D26" s="41"/>
      <c r="F26" s="41"/>
    </row>
    <row r="27" spans="1:6" ht="22.5" customHeight="1" x14ac:dyDescent="0.25">
      <c r="A27" s="41"/>
      <c r="B27" s="24"/>
      <c r="C27" s="41"/>
      <c r="D27" s="24"/>
      <c r="F27" s="24"/>
    </row>
    <row r="28" spans="1:6" ht="5.85" customHeight="1" x14ac:dyDescent="0.25">
      <c r="A28" s="41"/>
      <c r="B28" s="41"/>
      <c r="C28" s="41"/>
      <c r="D28" s="41"/>
      <c r="F28" s="41"/>
    </row>
    <row r="29" spans="1:6" ht="22.5" customHeight="1" x14ac:dyDescent="0.25">
      <c r="A29" s="41" t="s">
        <v>67</v>
      </c>
      <c r="B29" s="24"/>
      <c r="C29" s="41"/>
      <c r="D29" s="24"/>
      <c r="F29" s="24"/>
    </row>
    <row r="30" spans="1:6" ht="5.85" customHeight="1" x14ac:dyDescent="0.25">
      <c r="A30" s="41"/>
      <c r="B30" s="41"/>
      <c r="C30" s="41"/>
      <c r="D30" s="41"/>
      <c r="F30" s="41"/>
    </row>
    <row r="31" spans="1:6" ht="22.5" customHeight="1" x14ac:dyDescent="0.25">
      <c r="A31" s="41"/>
      <c r="B31" s="24"/>
      <c r="C31" s="41"/>
      <c r="D31" s="24"/>
      <c r="F31" s="24"/>
    </row>
    <row r="32" spans="1:6" ht="22.5" customHeight="1" x14ac:dyDescent="0.25">
      <c r="A32" s="41"/>
      <c r="B32" s="41"/>
      <c r="C32" s="41"/>
      <c r="D32" s="41"/>
      <c r="E32" s="41"/>
      <c r="F32" s="41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31" t="s">
        <v>69</v>
      </c>
      <c r="B36" s="112"/>
      <c r="C36" s="112"/>
      <c r="D36" s="112"/>
      <c r="E36" s="112"/>
      <c r="F36" s="112"/>
      <c r="G36" s="112"/>
      <c r="H36" s="112"/>
    </row>
    <row r="37" spans="1:8" x14ac:dyDescent="0.25">
      <c r="A37" s="12" t="s">
        <v>70</v>
      </c>
      <c r="B37" s="115"/>
      <c r="C37" s="115"/>
      <c r="D37" s="115"/>
      <c r="E37" s="119" t="s">
        <v>71</v>
      </c>
      <c r="F37" s="119"/>
      <c r="G37" s="120"/>
      <c r="H37" s="120"/>
    </row>
    <row r="38" spans="1:8" x14ac:dyDescent="0.25">
      <c r="D38" s="25"/>
      <c r="E38" s="25"/>
      <c r="G38" s="25"/>
      <c r="H38" s="25"/>
    </row>
    <row r="39" spans="1:8" x14ac:dyDescent="0.25">
      <c r="B39" s="41" t="s">
        <v>72</v>
      </c>
      <c r="C39" s="41" t="s">
        <v>73</v>
      </c>
      <c r="D39" s="41" t="s">
        <v>74</v>
      </c>
      <c r="E39" s="41" t="s">
        <v>75</v>
      </c>
      <c r="F39" s="41" t="s">
        <v>76</v>
      </c>
      <c r="G39" s="41" t="s">
        <v>77</v>
      </c>
    </row>
    <row r="40" spans="1:8" ht="22.5" customHeight="1" x14ac:dyDescent="0.25">
      <c r="A40" s="41" t="s">
        <v>62</v>
      </c>
      <c r="B40" s="26"/>
      <c r="C40" s="26"/>
      <c r="D40" s="26"/>
      <c r="E40" s="26"/>
      <c r="F40" s="26"/>
      <c r="G40" s="26"/>
    </row>
    <row r="42" spans="1:8" x14ac:dyDescent="0.25">
      <c r="A42" s="110" t="s">
        <v>78</v>
      </c>
      <c r="B42" s="110"/>
      <c r="C42" s="110"/>
      <c r="D42" s="110"/>
      <c r="E42" s="110"/>
      <c r="F42" s="110"/>
      <c r="G42" s="110"/>
      <c r="H42" s="110"/>
    </row>
    <row r="43" spans="1:8" x14ac:dyDescent="0.25">
      <c r="A43" s="117" t="s">
        <v>153</v>
      </c>
      <c r="B43" s="118"/>
      <c r="C43" s="118"/>
      <c r="D43" s="118"/>
      <c r="E43" s="118"/>
      <c r="F43" s="118"/>
      <c r="G43" s="118"/>
      <c r="H43" s="118"/>
    </row>
    <row r="44" spans="1:8" x14ac:dyDescent="0.25">
      <c r="A44" s="117" t="s">
        <v>154</v>
      </c>
      <c r="B44" s="118"/>
      <c r="C44" s="118"/>
      <c r="D44" s="118"/>
      <c r="E44" s="118"/>
      <c r="F44" s="118"/>
      <c r="G44" s="118"/>
      <c r="H44" s="118"/>
    </row>
    <row r="45" spans="1:8" x14ac:dyDescent="0.25">
      <c r="A45" s="117" t="s">
        <v>155</v>
      </c>
      <c r="B45" s="118"/>
      <c r="C45" s="118"/>
      <c r="D45" s="118"/>
      <c r="E45" s="118"/>
      <c r="F45" s="118"/>
      <c r="G45" s="118"/>
      <c r="H45" s="118"/>
    </row>
  </sheetData>
  <mergeCells count="13">
    <mergeCell ref="A5:C5"/>
    <mergeCell ref="D5:H5"/>
    <mergeCell ref="A6:C6"/>
    <mergeCell ref="D6:H6"/>
    <mergeCell ref="B36:D36"/>
    <mergeCell ref="E36:H36"/>
    <mergeCell ref="A45:H45"/>
    <mergeCell ref="B37:D37"/>
    <mergeCell ref="E37:F37"/>
    <mergeCell ref="G37:H37"/>
    <mergeCell ref="A42:H42"/>
    <mergeCell ref="A43:H43"/>
    <mergeCell ref="A44:H44"/>
  </mergeCells>
  <pageMargins left="0.7" right="0.86458333333333337" top="0.75" bottom="0.75" header="0.3" footer="0.3"/>
  <pageSetup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228600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228600</xdr:rowOff>
                  </from>
                  <to>
                    <xdr:col>6</xdr:col>
                    <xdr:colOff>476250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D14F0-461B-46F1-AFB2-C2ECD8F2A90C}">
  <dimension ref="A1:P39"/>
  <sheetViews>
    <sheetView showGridLines="0" view="pageLayout" topLeftCell="A10" zoomScaleNormal="100" workbookViewId="0">
      <selection activeCell="C5" sqref="C5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42578125" customWidth="1"/>
    <col min="8" max="8" width="4.85546875" customWidth="1"/>
    <col min="9" max="9" width="8.42578125" customWidth="1"/>
    <col min="10" max="10" width="2.42578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42578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O2" s="49"/>
      <c r="P2" s="50"/>
    </row>
    <row r="3" spans="1:16" ht="18" x14ac:dyDescent="0.25">
      <c r="A3" s="49"/>
      <c r="B3" s="49"/>
      <c r="C3" s="49"/>
      <c r="D3" s="49"/>
      <c r="E3" s="49"/>
      <c r="F3" s="49"/>
      <c r="G3" s="49"/>
      <c r="H3" s="49"/>
      <c r="I3" s="49"/>
      <c r="J3" s="130" t="s">
        <v>91</v>
      </c>
      <c r="K3" s="130"/>
      <c r="L3" s="130"/>
      <c r="M3" s="130"/>
      <c r="N3" s="130"/>
      <c r="O3" s="130"/>
    </row>
    <row r="4" spans="1:16" x14ac:dyDescent="0.25">
      <c r="G4" s="17" t="s">
        <v>80</v>
      </c>
      <c r="J4" s="132" t="s">
        <v>92</v>
      </c>
      <c r="K4" s="133"/>
      <c r="L4" s="134"/>
      <c r="M4" s="139">
        <v>1</v>
      </c>
      <c r="N4" s="140"/>
      <c r="O4" s="141"/>
    </row>
    <row r="5" spans="1:16" ht="19.7" customHeight="1" x14ac:dyDescent="0.25">
      <c r="B5" s="20" t="s">
        <v>62</v>
      </c>
      <c r="C5" s="40">
        <f>IF('[1]MEDICIÓN NIVELES DE RUIDO'!B11=0,"-",'[1]MEDICIÓN NIVELES DE RUIDO'!B11)</f>
        <v>70.2</v>
      </c>
      <c r="D5" s="41"/>
      <c r="E5" s="41"/>
      <c r="F5" s="41"/>
      <c r="G5" s="40">
        <f>IF(E6="-","-",MAX(C5,E6))</f>
        <v>78.900000000000006</v>
      </c>
      <c r="J5" s="135"/>
      <c r="K5" s="136"/>
      <c r="L5" s="137"/>
      <c r="M5" s="142"/>
      <c r="N5" s="143"/>
      <c r="O5" s="144"/>
    </row>
    <row r="6" spans="1:16" ht="19.7" customHeight="1" x14ac:dyDescent="0.25">
      <c r="B6" s="20" t="s">
        <v>64</v>
      </c>
      <c r="C6" s="40">
        <f xml:space="preserve"> IF('[1]MEDICIÓN NIVELES DE RUIDO'!F11=0,"-",'[1]MEDICIÓN NIVELES DE RUIDO'!F11)</f>
        <v>83.9</v>
      </c>
      <c r="D6" s="41"/>
      <c r="E6" s="40">
        <f>IF(C6="-","-",C6-5)</f>
        <v>78.900000000000006</v>
      </c>
      <c r="F6" s="41"/>
      <c r="G6" s="41"/>
      <c r="J6" s="130" t="s">
        <v>93</v>
      </c>
      <c r="K6" s="130"/>
      <c r="L6" s="130"/>
      <c r="M6" s="130"/>
      <c r="N6" s="130"/>
      <c r="O6" s="130"/>
    </row>
    <row r="7" spans="1:16" x14ac:dyDescent="0.25">
      <c r="B7" s="20"/>
      <c r="C7" s="41"/>
      <c r="D7" s="41"/>
      <c r="E7" s="17" t="s">
        <v>83</v>
      </c>
      <c r="F7" s="41"/>
      <c r="G7" s="17" t="s">
        <v>80</v>
      </c>
      <c r="J7" s="138" t="s">
        <v>94</v>
      </c>
      <c r="K7" s="138"/>
      <c r="L7" s="138"/>
      <c r="M7" s="145" t="s">
        <v>99</v>
      </c>
      <c r="N7" s="145"/>
      <c r="O7" s="145"/>
    </row>
    <row r="8" spans="1:16" ht="19.7" customHeight="1" x14ac:dyDescent="0.25">
      <c r="A8" s="126" t="s">
        <v>65</v>
      </c>
      <c r="B8" s="20" t="s">
        <v>62</v>
      </c>
      <c r="C8" s="40">
        <f>IF('[1]MEDICIÓN NIVELES DE RUIDO'!B13=0,"-",'[1]MEDICIÓN NIVELES DE RUIDO'!B13)</f>
        <v>72.900000000000006</v>
      </c>
      <c r="D8" s="41"/>
      <c r="E8" s="41"/>
      <c r="F8" s="41"/>
      <c r="G8" s="40">
        <f>IF(E9="-","-",MAX(C8,E9))</f>
        <v>72.900000000000006</v>
      </c>
      <c r="J8" s="138" t="s">
        <v>95</v>
      </c>
      <c r="K8" s="138"/>
      <c r="L8" s="138"/>
      <c r="M8" s="145" t="s">
        <v>101</v>
      </c>
      <c r="N8" s="145"/>
      <c r="O8" s="145"/>
    </row>
    <row r="9" spans="1:16" ht="19.7" customHeight="1" x14ac:dyDescent="0.25">
      <c r="A9" s="126"/>
      <c r="B9" s="20" t="s">
        <v>64</v>
      </c>
      <c r="C9" s="40">
        <f xml:space="preserve"> IF('[1]MEDICIÓN NIVELES DE RUIDO'!F13=0,"-",'[1]MEDICIÓN NIVELES DE RUIDO'!F13)</f>
        <v>75.8</v>
      </c>
      <c r="D9" s="41"/>
      <c r="E9" s="40">
        <f>IF(C9="-","-",C9-5)</f>
        <v>70.8</v>
      </c>
      <c r="F9" s="41"/>
      <c r="G9" s="41"/>
      <c r="J9" s="130" t="s">
        <v>96</v>
      </c>
      <c r="K9" s="130"/>
      <c r="L9" s="130"/>
      <c r="M9" s="130"/>
      <c r="N9" s="130"/>
      <c r="O9" s="130"/>
    </row>
    <row r="10" spans="1:16" x14ac:dyDescent="0.25">
      <c r="B10" s="20"/>
      <c r="C10" s="41"/>
      <c r="D10" s="41"/>
      <c r="E10" s="17" t="s">
        <v>83</v>
      </c>
      <c r="F10" s="41"/>
      <c r="G10" s="17" t="s">
        <v>80</v>
      </c>
      <c r="J10" s="131" t="s">
        <v>103</v>
      </c>
      <c r="K10" s="131"/>
      <c r="L10" s="131"/>
      <c r="M10" s="131"/>
      <c r="N10" s="131"/>
      <c r="O10" s="131"/>
    </row>
    <row r="11" spans="1:16" ht="19.7" customHeight="1" x14ac:dyDescent="0.25">
      <c r="B11" s="20" t="s">
        <v>62</v>
      </c>
      <c r="C11" s="40">
        <f>IF('[1]MEDICIÓN NIVELES DE RUIDO'!B15=0,"-",'[1]MEDICIÓN NIVELES DE RUIDO'!B15)</f>
        <v>74.400000000000006</v>
      </c>
      <c r="D11" s="41"/>
      <c r="E11" s="41"/>
      <c r="F11" s="41"/>
      <c r="G11" s="40">
        <f>IF(E12="-","-",MAX(C11,E12))</f>
        <v>74.400000000000006</v>
      </c>
    </row>
    <row r="12" spans="1:16" ht="19.7" customHeight="1" x14ac:dyDescent="0.25">
      <c r="B12" s="20" t="s">
        <v>64</v>
      </c>
      <c r="C12" s="40">
        <f xml:space="preserve"> IF('[1]MEDICIÓN NIVELES DE RUIDO'!F15=0,"-",'[1]MEDICIÓN NIVELES DE RUIDO'!F15)</f>
        <v>79</v>
      </c>
      <c r="D12" s="41"/>
      <c r="E12" s="40">
        <f>IF(C12="-","-",C12-5)</f>
        <v>74</v>
      </c>
      <c r="F12" s="41"/>
      <c r="G12" s="41"/>
    </row>
    <row r="13" spans="1:16" x14ac:dyDescent="0.25">
      <c r="B13" s="20"/>
      <c r="C13" s="41"/>
      <c r="D13" s="41"/>
      <c r="E13" s="17" t="s">
        <v>83</v>
      </c>
      <c r="F13" s="41"/>
      <c r="G13" s="17" t="s">
        <v>80</v>
      </c>
    </row>
    <row r="14" spans="1:16" ht="19.7" customHeight="1" x14ac:dyDescent="0.25">
      <c r="B14" s="20" t="s">
        <v>62</v>
      </c>
      <c r="C14" s="40" t="str">
        <f>IF('[1]MEDICIÓN NIVELES DE RUIDO'!B19=0,"-",'[1]MEDICIÓN NIVELES DE RUIDO'!B19)</f>
        <v>-</v>
      </c>
      <c r="D14" s="41"/>
      <c r="E14" s="41"/>
      <c r="F14" s="41"/>
      <c r="G14" s="40" t="str">
        <f>IF(E15="-","-",MAX(C14,E15))</f>
        <v>-</v>
      </c>
    </row>
    <row r="15" spans="1:16" ht="19.7" customHeight="1" x14ac:dyDescent="0.25">
      <c r="B15" s="20" t="s">
        <v>64</v>
      </c>
      <c r="C15" s="40" t="str">
        <f xml:space="preserve"> IF('[1]MEDICIÓN NIVELES DE RUIDO'!F19=0,"-",'[1]MEDICIÓN NIVELES DE RUIDO'!F19)</f>
        <v>-</v>
      </c>
      <c r="D15" s="41"/>
      <c r="E15" s="40" t="str">
        <f>IF(C15="-","-",C15-5)</f>
        <v>-</v>
      </c>
      <c r="F15" s="41"/>
      <c r="G15" s="41"/>
    </row>
    <row r="16" spans="1:16" ht="15.75" thickBot="1" x14ac:dyDescent="0.3">
      <c r="B16" s="20"/>
      <c r="C16" s="41"/>
      <c r="D16" s="41"/>
      <c r="E16" s="17" t="s">
        <v>83</v>
      </c>
      <c r="F16" s="41"/>
      <c r="G16" s="17" t="s">
        <v>80</v>
      </c>
      <c r="I16" s="21" t="s">
        <v>90</v>
      </c>
      <c r="K16" s="22" t="s">
        <v>84</v>
      </c>
    </row>
    <row r="17" spans="1:16" ht="19.7" customHeight="1" thickBot="1" x14ac:dyDescent="0.3">
      <c r="A17" s="126" t="s">
        <v>66</v>
      </c>
      <c r="B17" s="20" t="s">
        <v>62</v>
      </c>
      <c r="C17" s="40" t="str">
        <f>IF('[1]MEDICIÓN NIVELES DE RUIDO'!B21=0,"-",'[1]MEDICIÓN NIVELES DE RUIDO'!B21)</f>
        <v>-</v>
      </c>
      <c r="D17" s="41"/>
      <c r="E17" s="41"/>
      <c r="F17" s="41"/>
      <c r="G17" s="40" t="str">
        <f>IF(E18="-","-",MAX(C17,E18))</f>
        <v>-</v>
      </c>
      <c r="I17" s="40">
        <f>IF(G5="-","-",ROUND(SUM(G5,G8,G11,G14,G17,G20,G23,G26,G29)/COUNTIF(G5:G29,"&gt;0"),0))</f>
        <v>75</v>
      </c>
      <c r="K17" s="40">
        <f>IF(I17="-","-",I17+K20)</f>
        <v>75</v>
      </c>
      <c r="O17" s="16">
        <f>IF(K17="-","-",K17+O20)</f>
        <v>75</v>
      </c>
    </row>
    <row r="18" spans="1:16" ht="19.7" customHeight="1" x14ac:dyDescent="0.25">
      <c r="A18" s="126"/>
      <c r="B18" s="20" t="s">
        <v>64</v>
      </c>
      <c r="C18" s="40" t="str">
        <f xml:space="preserve"> IF('[1]MEDICIÓN NIVELES DE RUIDO'!F21=0,"-",'[1]MEDICIÓN NIVELES DE RUIDO'!F21)</f>
        <v>-</v>
      </c>
      <c r="D18" s="41"/>
      <c r="E18" s="40" t="str">
        <f>IF(C18="-","-",C18-5)</f>
        <v>-</v>
      </c>
      <c r="F18" s="41"/>
      <c r="G18" s="41"/>
      <c r="J18" s="41"/>
    </row>
    <row r="19" spans="1:16" x14ac:dyDescent="0.25">
      <c r="B19" s="20"/>
      <c r="C19" s="41"/>
      <c r="D19" s="41"/>
      <c r="E19" s="17" t="s">
        <v>83</v>
      </c>
      <c r="F19" s="41"/>
      <c r="G19" s="17" t="s">
        <v>80</v>
      </c>
      <c r="J19" s="41"/>
    </row>
    <row r="20" spans="1:16" ht="19.7" customHeight="1" x14ac:dyDescent="0.25">
      <c r="B20" s="20" t="s">
        <v>62</v>
      </c>
      <c r="C20" s="40" t="str">
        <f>IF('[1]MEDICIÓN NIVELES DE RUIDO'!B23=0,"-",'[1]MEDICIÓN NIVELES DE RUIDO'!B23)</f>
        <v>-</v>
      </c>
      <c r="D20" s="41"/>
      <c r="E20" s="41"/>
      <c r="F20" s="41"/>
      <c r="G20" s="40" t="str">
        <f>IF(E21="-","-",MAX(C20,E21))</f>
        <v>-</v>
      </c>
      <c r="J20" s="41"/>
      <c r="K20" s="40">
        <f>IF(AND(M7="Seleccione",M8="Seleccione"),"0",IF(M7="Exterior",0,IF(M8="Abierta",5,10)))</f>
        <v>0</v>
      </c>
      <c r="O20" s="40">
        <f>IF(M24&gt;=10,0,IF(AND(M24&gt;=6,M24&lt;=9),-1,IF(AND(M24&gt;=4,M24&lt;=5),-2,IF(M24=3,-3,IF(M24&lt;3,"Med. Nula")))))</f>
        <v>0</v>
      </c>
    </row>
    <row r="21" spans="1:16" ht="19.7" customHeight="1" x14ac:dyDescent="0.25">
      <c r="B21" s="20" t="s">
        <v>64</v>
      </c>
      <c r="C21" s="40" t="str">
        <f xml:space="preserve"> IF('[1]MEDICIÓN NIVELES DE RUIDO'!F23=0,"-",'[1]MEDICIÓN NIVELES DE RUIDO'!F23)</f>
        <v>-</v>
      </c>
      <c r="D21" s="41"/>
      <c r="E21" s="40" t="str">
        <f>IF(C21="-","-",C21-5)</f>
        <v>-</v>
      </c>
      <c r="F21" s="41"/>
      <c r="G21" s="41"/>
      <c r="J21" s="128" t="s">
        <v>86</v>
      </c>
      <c r="K21" s="128"/>
      <c r="L21" s="128"/>
      <c r="N21" s="127" t="s">
        <v>85</v>
      </c>
      <c r="O21" s="127"/>
      <c r="P21" s="127"/>
    </row>
    <row r="22" spans="1:16" x14ac:dyDescent="0.25">
      <c r="B22" s="20"/>
      <c r="C22" s="41"/>
      <c r="D22" s="41"/>
      <c r="E22" s="17" t="s">
        <v>83</v>
      </c>
      <c r="F22" s="41"/>
      <c r="G22" s="17" t="s">
        <v>80</v>
      </c>
    </row>
    <row r="23" spans="1:16" ht="19.7" customHeight="1" x14ac:dyDescent="0.25">
      <c r="B23" s="20" t="s">
        <v>62</v>
      </c>
      <c r="C23" s="40" t="str">
        <f>IF('[1]MEDICIÓN NIVELES DE RUIDO'!B27=0,"-",'[1]MEDICIÓN NIVELES DE RUIDO'!B27)</f>
        <v>-</v>
      </c>
      <c r="D23" s="41"/>
      <c r="E23" s="41"/>
      <c r="F23" s="41"/>
      <c r="G23" s="40" t="str">
        <f>IF(E24="-","-",MAX(C23,E24))</f>
        <v>-</v>
      </c>
    </row>
    <row r="24" spans="1:16" ht="19.7" customHeight="1" x14ac:dyDescent="0.25">
      <c r="B24" s="20" t="s">
        <v>64</v>
      </c>
      <c r="C24" s="40" t="str">
        <f xml:space="preserve"> IF('[1]MEDICIÓN NIVELES DE RUIDO'!F27=0,"-",'[1]MEDICIÓN NIVELES DE RUIDO'!F27)</f>
        <v>-</v>
      </c>
      <c r="D24" s="41"/>
      <c r="E24" s="40" t="str">
        <f>IF(C24="-","-",C24-5)</f>
        <v>-</v>
      </c>
      <c r="F24" s="41"/>
      <c r="G24" s="41"/>
      <c r="M24" s="40">
        <f>IF(K17="-","-",K17-K32)</f>
        <v>75</v>
      </c>
    </row>
    <row r="25" spans="1:16" ht="18" x14ac:dyDescent="0.25">
      <c r="B25" s="20"/>
      <c r="C25" s="41"/>
      <c r="D25" s="41"/>
      <c r="E25" s="17" t="s">
        <v>83</v>
      </c>
      <c r="F25" s="41"/>
      <c r="G25" s="17" t="s">
        <v>80</v>
      </c>
      <c r="K25" s="48"/>
      <c r="L25" s="47"/>
      <c r="M25" s="42" t="s">
        <v>87</v>
      </c>
    </row>
    <row r="26" spans="1:16" ht="19.7" customHeight="1" x14ac:dyDescent="0.25">
      <c r="A26" s="126" t="s">
        <v>67</v>
      </c>
      <c r="B26" s="20" t="s">
        <v>62</v>
      </c>
      <c r="C26" s="40" t="str">
        <f>IF('[1]MEDICIÓN NIVELES DE RUIDO'!B29=0,"-",'[1]MEDICIÓN NIVELES DE RUIDO'!B29)</f>
        <v>-</v>
      </c>
      <c r="D26" s="41"/>
      <c r="E26" s="41"/>
      <c r="F26" s="41"/>
      <c r="G26" s="40" t="str">
        <f>IF(E27="-","-",MAX(C26,E27))</f>
        <v>-</v>
      </c>
    </row>
    <row r="27" spans="1:16" ht="19.7" customHeight="1" x14ac:dyDescent="0.25">
      <c r="A27" s="126"/>
      <c r="B27" s="20" t="s">
        <v>64</v>
      </c>
      <c r="C27" s="40" t="str">
        <f xml:space="preserve"> IF('[1]MEDICIÓN NIVELES DE RUIDO'!F29=0,"-",'[1]MEDICIÓN NIVELES DE RUIDO'!F29)</f>
        <v>-</v>
      </c>
      <c r="D27" s="41"/>
      <c r="E27" s="40" t="str">
        <f>IF(C27="-","-",C27-5)</f>
        <v>-</v>
      </c>
      <c r="F27" s="41"/>
      <c r="G27" s="41"/>
    </row>
    <row r="28" spans="1:16" x14ac:dyDescent="0.25">
      <c r="B28" s="20"/>
      <c r="C28" s="41"/>
      <c r="D28" s="41"/>
      <c r="E28" s="17" t="s">
        <v>83</v>
      </c>
      <c r="F28" s="41"/>
      <c r="G28" s="17" t="s">
        <v>80</v>
      </c>
      <c r="J28" s="129" t="s">
        <v>86</v>
      </c>
      <c r="K28" s="129"/>
      <c r="L28" s="129"/>
    </row>
    <row r="29" spans="1:16" ht="19.7" customHeight="1" x14ac:dyDescent="0.25">
      <c r="B29" s="20" t="s">
        <v>62</v>
      </c>
      <c r="C29" s="40" t="str">
        <f>IF('[1]MEDICIÓN NIVELES DE RUIDO'!B31=0,"-",'[1]MEDICIÓN NIVELES DE RUIDO'!B31)</f>
        <v>-</v>
      </c>
      <c r="D29" s="41"/>
      <c r="E29" s="41"/>
      <c r="F29" s="41"/>
      <c r="G29" s="40" t="str">
        <f>IF(E30="-","-",MAX(C29,E30))</f>
        <v>-</v>
      </c>
      <c r="K29" s="40">
        <f>IF(M7="Seleccione","0",IF(M7="Exterior",0,IF(M8="Abierta",5,10)))</f>
        <v>0</v>
      </c>
    </row>
    <row r="30" spans="1:16" ht="19.7" customHeight="1" x14ac:dyDescent="0.25">
      <c r="B30" s="20" t="s">
        <v>64</v>
      </c>
      <c r="C30" s="40" t="str">
        <f xml:space="preserve"> IF('[1]MEDICIÓN NIVELES DE RUIDO'!F31=0,"-",'[1]MEDICIÓN NIVELES DE RUIDO'!F31)</f>
        <v>-</v>
      </c>
      <c r="D30" s="41"/>
      <c r="E30" s="40" t="str">
        <f>IF(C30="-","-",C30-5)</f>
        <v>-</v>
      </c>
      <c r="F30" s="41"/>
      <c r="G30" s="41"/>
      <c r="H30" s="41"/>
    </row>
    <row r="31" spans="1:16" ht="15.75" thickBot="1" x14ac:dyDescent="0.3">
      <c r="E31" s="18" t="s">
        <v>83</v>
      </c>
    </row>
    <row r="32" spans="1:16" ht="19.7" customHeight="1" thickBot="1" x14ac:dyDescent="0.3">
      <c r="C32" s="40">
        <f>'[1]MEDICIÓN NIVELES DE RUIDO'!C40</f>
        <v>0</v>
      </c>
      <c r="J32" s="19"/>
      <c r="K32" s="40">
        <f>C32+K29</f>
        <v>0</v>
      </c>
      <c r="O32" s="16">
        <f>K32</f>
        <v>0</v>
      </c>
    </row>
    <row r="33" spans="1:16" ht="15" customHeight="1" x14ac:dyDescent="0.25">
      <c r="B33" s="125" t="s">
        <v>89</v>
      </c>
      <c r="C33" s="125"/>
      <c r="D33" s="125"/>
      <c r="E33" s="125"/>
    </row>
    <row r="34" spans="1:16" x14ac:dyDescent="0.25">
      <c r="D34" s="46"/>
      <c r="N34" s="45"/>
      <c r="O34" s="45"/>
      <c r="P34" s="45"/>
    </row>
    <row r="35" spans="1:16" x14ac:dyDescent="0.25">
      <c r="N35" s="45"/>
      <c r="O35" s="45"/>
      <c r="P35" s="45"/>
    </row>
    <row r="36" spans="1:16" x14ac:dyDescent="0.25">
      <c r="L36" s="15" t="s">
        <v>88</v>
      </c>
    </row>
    <row r="39" spans="1:16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</row>
  </sheetData>
  <sheetProtection sheet="1" objects="1" scenarios="1"/>
  <mergeCells count="17">
    <mergeCell ref="J4:L5"/>
    <mergeCell ref="J7:L7"/>
    <mergeCell ref="J8:L8"/>
    <mergeCell ref="J3:O3"/>
    <mergeCell ref="M4:O5"/>
    <mergeCell ref="J6:O6"/>
    <mergeCell ref="M7:O7"/>
    <mergeCell ref="M8:O8"/>
    <mergeCell ref="B33:E33"/>
    <mergeCell ref="A8:A9"/>
    <mergeCell ref="N21:P21"/>
    <mergeCell ref="J21:L21"/>
    <mergeCell ref="J28:L28"/>
    <mergeCell ref="A17:A18"/>
    <mergeCell ref="A26:A27"/>
    <mergeCell ref="J9:O9"/>
    <mergeCell ref="J10:O10"/>
  </mergeCells>
  <pageMargins left="0.55059523809523814" right="0.60049019607843135" top="0.75" bottom="0.75" header="0.3" footer="0.3"/>
  <pageSetup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G43"/>
  <sheetViews>
    <sheetView showGridLines="0" tabSelected="1" view="pageLayout" topLeftCell="A11" zoomScale="85" zoomScaleNormal="100" zoomScalePageLayoutView="85" workbookViewId="0">
      <selection activeCell="A26" sqref="A26:G26"/>
    </sheetView>
  </sheetViews>
  <sheetFormatPr baseColWidth="10" defaultColWidth="11.42578125" defaultRowHeight="15" x14ac:dyDescent="0.25"/>
  <cols>
    <col min="1" max="7" width="12.42578125" customWidth="1"/>
    <col min="8" max="8" width="11.85546875" customWidth="1"/>
  </cols>
  <sheetData>
    <row r="1" spans="1:7" ht="18.75" x14ac:dyDescent="0.25">
      <c r="A1" s="2" t="s">
        <v>79</v>
      </c>
      <c r="B1" s="3"/>
      <c r="C1" s="3"/>
      <c r="D1" s="3"/>
      <c r="E1" s="3"/>
      <c r="F1" s="3"/>
      <c r="G1" s="3"/>
    </row>
    <row r="3" spans="1:7" x14ac:dyDescent="0.25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25">
      <c r="A5" s="28" t="s">
        <v>33</v>
      </c>
      <c r="B5" s="28" t="s">
        <v>105</v>
      </c>
      <c r="C5" s="28" t="s">
        <v>106</v>
      </c>
      <c r="D5" s="28" t="s">
        <v>109</v>
      </c>
      <c r="E5" s="28" t="s">
        <v>110</v>
      </c>
      <c r="F5" s="28" t="s">
        <v>108</v>
      </c>
      <c r="G5" s="28" t="s">
        <v>111</v>
      </c>
    </row>
    <row r="6" spans="1:7" x14ac:dyDescent="0.25">
      <c r="A6" s="27">
        <v>1</v>
      </c>
      <c r="B6" s="27">
        <v>75</v>
      </c>
      <c r="C6" s="27"/>
      <c r="D6" s="38" t="s">
        <v>128</v>
      </c>
      <c r="E6" s="38" t="s">
        <v>125</v>
      </c>
      <c r="F6" s="37">
        <v>60</v>
      </c>
      <c r="G6" s="38" t="str">
        <f>IF(F6="-","-",IF(F6-B6&lt;0,"Supera","No Supera"))</f>
        <v>Supera</v>
      </c>
    </row>
    <row r="7" spans="1:7" x14ac:dyDescent="0.25">
      <c r="A7" s="27"/>
      <c r="B7" s="27"/>
      <c r="C7" s="27"/>
      <c r="D7" s="11"/>
      <c r="E7" s="11"/>
      <c r="F7" s="10"/>
      <c r="G7" s="11"/>
    </row>
    <row r="8" spans="1:7" x14ac:dyDescent="0.25">
      <c r="A8" s="27"/>
      <c r="B8" s="27"/>
      <c r="C8" s="27"/>
      <c r="D8" s="11"/>
      <c r="E8" s="11"/>
      <c r="F8" s="10"/>
      <c r="G8" s="11"/>
    </row>
    <row r="9" spans="1:7" x14ac:dyDescent="0.25">
      <c r="A9" s="27"/>
      <c r="B9" s="27"/>
      <c r="C9" s="27"/>
      <c r="D9" s="11"/>
      <c r="E9" s="11"/>
      <c r="F9" s="10"/>
      <c r="G9" s="11"/>
    </row>
    <row r="10" spans="1:7" x14ac:dyDescent="0.25">
      <c r="A10" s="27"/>
      <c r="B10" s="27"/>
      <c r="C10" s="27"/>
      <c r="D10" s="11"/>
      <c r="E10" s="11"/>
      <c r="F10" s="10"/>
      <c r="G10" s="11"/>
    </row>
    <row r="11" spans="1:7" x14ac:dyDescent="0.25">
      <c r="A11" s="27"/>
      <c r="B11" s="27"/>
      <c r="C11" s="27"/>
      <c r="D11" s="11"/>
      <c r="E11" s="11"/>
      <c r="F11" s="10"/>
      <c r="G11" s="11"/>
    </row>
    <row r="12" spans="1:7" x14ac:dyDescent="0.25">
      <c r="A12" s="27"/>
      <c r="B12" s="27"/>
      <c r="C12" s="27"/>
      <c r="D12" s="11"/>
      <c r="E12" s="11"/>
      <c r="F12" s="10"/>
      <c r="G12" s="11"/>
    </row>
    <row r="13" spans="1:7" x14ac:dyDescent="0.25">
      <c r="A13" s="27"/>
      <c r="B13" s="27"/>
      <c r="C13" s="27"/>
      <c r="D13" s="11"/>
      <c r="E13" s="11"/>
      <c r="F13" s="10"/>
      <c r="G13" s="11"/>
    </row>
    <row r="14" spans="1:7" x14ac:dyDescent="0.25">
      <c r="A14" s="27"/>
      <c r="B14" s="27"/>
      <c r="C14" s="27"/>
      <c r="D14" s="11"/>
      <c r="E14" s="11"/>
      <c r="F14" s="10"/>
      <c r="G14" s="11"/>
    </row>
    <row r="15" spans="1:7" x14ac:dyDescent="0.25">
      <c r="A15" s="27"/>
      <c r="B15" s="27"/>
      <c r="C15" s="27"/>
      <c r="D15" s="11"/>
      <c r="E15" s="11"/>
      <c r="F15" s="10"/>
      <c r="G15" s="11"/>
    </row>
    <row r="17" spans="1:7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25">
      <c r="A19" s="156" t="s">
        <v>173</v>
      </c>
      <c r="B19" s="157"/>
      <c r="C19" s="157"/>
      <c r="D19" s="157"/>
      <c r="E19" s="157"/>
      <c r="F19" s="157"/>
      <c r="G19" s="158"/>
    </row>
    <row r="20" spans="1:7" x14ac:dyDescent="0.25">
      <c r="A20" s="156" t="s">
        <v>174</v>
      </c>
      <c r="B20" s="157"/>
      <c r="C20" s="157"/>
      <c r="D20" s="157"/>
      <c r="E20" s="157"/>
      <c r="F20" s="157"/>
      <c r="G20" s="158"/>
    </row>
    <row r="21" spans="1:7" x14ac:dyDescent="0.25">
      <c r="A21" s="156" t="s">
        <v>170</v>
      </c>
      <c r="B21" s="157"/>
      <c r="C21" s="157"/>
      <c r="D21" s="157"/>
      <c r="E21" s="157"/>
      <c r="F21" s="157"/>
      <c r="G21" s="158"/>
    </row>
    <row r="22" spans="1:7" x14ac:dyDescent="0.25">
      <c r="A22" s="156" t="s">
        <v>175</v>
      </c>
      <c r="B22" s="157"/>
      <c r="C22" s="157"/>
      <c r="D22" s="157"/>
      <c r="E22" s="157"/>
      <c r="F22" s="157"/>
      <c r="G22" s="158"/>
    </row>
    <row r="23" spans="1:7" x14ac:dyDescent="0.25">
      <c r="A23" s="34" t="s">
        <v>176</v>
      </c>
      <c r="B23" s="35"/>
      <c r="C23" s="35"/>
      <c r="D23" s="35"/>
      <c r="E23" s="35"/>
      <c r="F23" s="35"/>
      <c r="G23" s="36"/>
    </row>
    <row r="24" spans="1:7" x14ac:dyDescent="0.25">
      <c r="A24" s="156" t="s">
        <v>177</v>
      </c>
      <c r="B24" s="157"/>
      <c r="C24" s="157"/>
      <c r="D24" s="157"/>
      <c r="E24" s="157"/>
      <c r="F24" s="157"/>
      <c r="G24" s="158"/>
    </row>
    <row r="25" spans="1:7" x14ac:dyDescent="0.25">
      <c r="A25" s="150"/>
      <c r="B25" s="151"/>
      <c r="C25" s="151"/>
      <c r="D25" s="151"/>
      <c r="E25" s="151"/>
      <c r="F25" s="151"/>
      <c r="G25" s="152"/>
    </row>
    <row r="26" spans="1:7" x14ac:dyDescent="0.25">
      <c r="A26" s="150"/>
      <c r="B26" s="151"/>
      <c r="C26" s="151"/>
      <c r="D26" s="151"/>
      <c r="E26" s="151"/>
      <c r="F26" s="151"/>
      <c r="G26" s="152"/>
    </row>
    <row r="27" spans="1:7" x14ac:dyDescent="0.25">
      <c r="A27" s="150"/>
      <c r="B27" s="151"/>
      <c r="C27" s="151"/>
      <c r="D27" s="151"/>
      <c r="E27" s="151"/>
      <c r="F27" s="151"/>
      <c r="G27" s="152"/>
    </row>
    <row r="28" spans="1:7" x14ac:dyDescent="0.25">
      <c r="A28" s="150"/>
      <c r="B28" s="151"/>
      <c r="C28" s="151"/>
      <c r="D28" s="151"/>
      <c r="E28" s="151"/>
      <c r="F28" s="151"/>
      <c r="G28" s="152"/>
    </row>
    <row r="30" spans="1:7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25">
      <c r="A32" s="4" t="s">
        <v>114</v>
      </c>
      <c r="B32" s="153" t="s">
        <v>115</v>
      </c>
      <c r="C32" s="154"/>
      <c r="D32" s="154"/>
      <c r="E32" s="154"/>
      <c r="F32" s="154"/>
      <c r="G32" s="155"/>
    </row>
    <row r="33" spans="1:7" x14ac:dyDescent="0.25">
      <c r="A33" s="33">
        <v>1</v>
      </c>
      <c r="B33" s="63" t="s">
        <v>148</v>
      </c>
      <c r="C33" s="63"/>
      <c r="D33" s="63"/>
      <c r="E33" s="63"/>
      <c r="F33" s="63"/>
      <c r="G33" s="63"/>
    </row>
    <row r="34" spans="1:7" x14ac:dyDescent="0.25">
      <c r="A34" s="33">
        <v>2</v>
      </c>
      <c r="B34" s="63" t="s">
        <v>149</v>
      </c>
      <c r="C34" s="63"/>
      <c r="D34" s="63"/>
      <c r="E34" s="63"/>
      <c r="F34" s="63"/>
      <c r="G34" s="63"/>
    </row>
    <row r="35" spans="1:7" x14ac:dyDescent="0.25">
      <c r="A35" s="33">
        <v>3</v>
      </c>
      <c r="B35" s="63" t="s">
        <v>171</v>
      </c>
      <c r="C35" s="63"/>
      <c r="D35" s="63"/>
      <c r="E35" s="63"/>
      <c r="F35" s="63"/>
      <c r="G35" s="63"/>
    </row>
    <row r="36" spans="1:7" x14ac:dyDescent="0.25">
      <c r="A36" s="51">
        <v>4</v>
      </c>
      <c r="B36" s="63" t="s">
        <v>172</v>
      </c>
      <c r="C36" s="63"/>
      <c r="D36" s="63"/>
      <c r="E36" s="63"/>
      <c r="F36" s="63"/>
      <c r="G36" s="63"/>
    </row>
    <row r="37" spans="1:7" x14ac:dyDescent="0.25">
      <c r="A37" s="27"/>
      <c r="B37" s="63"/>
      <c r="C37" s="63"/>
      <c r="D37" s="63"/>
      <c r="E37" s="63"/>
      <c r="F37" s="63"/>
      <c r="G37" s="63"/>
    </row>
    <row r="39" spans="1:7" x14ac:dyDescent="0.25">
      <c r="A39" s="8"/>
      <c r="B39" s="3"/>
      <c r="C39" s="3"/>
      <c r="D39" s="3"/>
      <c r="E39" s="3"/>
      <c r="F39" s="3"/>
      <c r="G39" s="3"/>
    </row>
    <row r="41" spans="1:7" x14ac:dyDescent="0.25">
      <c r="A41" s="146" t="s">
        <v>116</v>
      </c>
      <c r="B41" s="147"/>
      <c r="C41" s="148">
        <v>43984</v>
      </c>
      <c r="D41" s="149"/>
      <c r="E41" s="149"/>
      <c r="F41" s="149"/>
      <c r="G41" s="149"/>
    </row>
    <row r="42" spans="1:7" ht="27" customHeight="1" x14ac:dyDescent="0.25">
      <c r="A42" s="146" t="s">
        <v>117</v>
      </c>
      <c r="B42" s="147"/>
      <c r="C42" s="90"/>
      <c r="D42" s="90"/>
      <c r="E42" s="90"/>
      <c r="F42" s="90"/>
      <c r="G42" s="90"/>
    </row>
    <row r="43" spans="1:7" ht="30" customHeight="1" x14ac:dyDescent="0.25">
      <c r="A43" s="146" t="s">
        <v>118</v>
      </c>
      <c r="B43" s="147"/>
      <c r="C43" s="90"/>
      <c r="D43" s="90"/>
      <c r="E43" s="90"/>
      <c r="F43" s="90"/>
      <c r="G43" s="90"/>
    </row>
  </sheetData>
  <mergeCells count="21">
    <mergeCell ref="A27:G27"/>
    <mergeCell ref="A24:G24"/>
    <mergeCell ref="A25:G25"/>
    <mergeCell ref="A26:G26"/>
    <mergeCell ref="A19:G19"/>
    <mergeCell ref="A21:G21"/>
    <mergeCell ref="A22:G22"/>
    <mergeCell ref="A20:G20"/>
    <mergeCell ref="A28:G28"/>
    <mergeCell ref="B32:G32"/>
    <mergeCell ref="B33:G33"/>
    <mergeCell ref="B34:G34"/>
    <mergeCell ref="B36:G36"/>
    <mergeCell ref="B35:G35"/>
    <mergeCell ref="B37:G37"/>
    <mergeCell ref="A41:B41"/>
    <mergeCell ref="A42:B42"/>
    <mergeCell ref="A43:B43"/>
    <mergeCell ref="C41:G41"/>
    <mergeCell ref="C42:G42"/>
    <mergeCell ref="C43:G43"/>
  </mergeCells>
  <pageMargins left="0.7" right="0.7" top="0.75" bottom="0.75" header="0.3" footer="0.3"/>
  <pageSetup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variables!$B$12:$B$17</xm:f>
          </x14:formula1>
          <xm:sqref>D6:D15</xm:sqref>
        </x14:dataValidation>
        <x14:dataValidation type="list" allowBlank="1" showInputMessage="1" showErrorMessage="1" xr:uid="{00000000-0002-0000-0500-000001000000}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B2:F17"/>
  <sheetViews>
    <sheetView workbookViewId="0">
      <selection activeCell="B1" sqref="B1"/>
    </sheetView>
  </sheetViews>
  <sheetFormatPr baseColWidth="10" defaultRowHeight="15" x14ac:dyDescent="0.25"/>
  <sheetData>
    <row r="2" spans="2:6" x14ac:dyDescent="0.25">
      <c r="B2" t="s">
        <v>98</v>
      </c>
      <c r="C2" t="s">
        <v>98</v>
      </c>
      <c r="D2" t="s">
        <v>98</v>
      </c>
      <c r="E2" t="s">
        <v>119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120</v>
      </c>
      <c r="F4" t="s">
        <v>125</v>
      </c>
    </row>
    <row r="5" spans="2:6" x14ac:dyDescent="0.25">
      <c r="C5" t="s">
        <v>101</v>
      </c>
      <c r="E5" t="s">
        <v>121</v>
      </c>
      <c r="F5" t="s">
        <v>126</v>
      </c>
    </row>
    <row r="6" spans="2:6" x14ac:dyDescent="0.25">
      <c r="E6" t="s">
        <v>122</v>
      </c>
    </row>
    <row r="7" spans="2:6" x14ac:dyDescent="0.25">
      <c r="E7" t="s">
        <v>123</v>
      </c>
    </row>
    <row r="8" spans="2:6" x14ac:dyDescent="0.25">
      <c r="E8" t="s">
        <v>124</v>
      </c>
    </row>
    <row r="11" spans="2:6" x14ac:dyDescent="0.25">
      <c r="B11" t="s">
        <v>119</v>
      </c>
    </row>
    <row r="12" spans="2:6" x14ac:dyDescent="0.25">
      <c r="B12" t="s">
        <v>98</v>
      </c>
      <c r="C12" t="s">
        <v>125</v>
      </c>
      <c r="D12" t="s">
        <v>126</v>
      </c>
    </row>
    <row r="13" spans="2:6" x14ac:dyDescent="0.25">
      <c r="B13" t="s">
        <v>127</v>
      </c>
      <c r="C13">
        <v>55</v>
      </c>
      <c r="D13">
        <v>45</v>
      </c>
    </row>
    <row r="14" spans="2:6" x14ac:dyDescent="0.25">
      <c r="B14" t="s">
        <v>128</v>
      </c>
      <c r="C14">
        <v>60</v>
      </c>
      <c r="D14">
        <v>45</v>
      </c>
    </row>
    <row r="15" spans="2:6" x14ac:dyDescent="0.25">
      <c r="B15" t="s">
        <v>129</v>
      </c>
      <c r="C15">
        <v>65</v>
      </c>
      <c r="D15">
        <v>50</v>
      </c>
    </row>
    <row r="16" spans="2:6" x14ac:dyDescent="0.25">
      <c r="B16" t="s">
        <v>130</v>
      </c>
      <c r="C16">
        <v>70</v>
      </c>
      <c r="D16">
        <v>70</v>
      </c>
    </row>
    <row r="17" spans="2:4" x14ac:dyDescent="0.25">
      <c r="B17" t="s">
        <v>131</v>
      </c>
      <c r="C17" t="e">
        <f>MIN(#REF!+10,C15)</f>
        <v>#REF!</v>
      </c>
      <c r="D17" t="e">
        <f>MIN(#REF!+10,D15)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 MEDICIÓN DE RUIDO FUENTE</vt:lpstr>
      <vt:lpstr>INFO MEDICIÓN DE RUIDO RECEPTOR</vt:lpstr>
      <vt:lpstr>GEORREFERENCIACIÓN</vt:lpstr>
      <vt:lpstr>MEDICIÓN NIVELES DE RUIDO</vt:lpstr>
      <vt:lpstr>EVALUACIÓN DE NIVELES DE RUIDO</vt:lpstr>
      <vt:lpstr>RESUMEN EVALUACIÓN</vt:lpstr>
      <vt:lpstr>variables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Lineros Luengo</dc:creator>
  <cp:lastModifiedBy>Leonardo Torres Patiño</cp:lastModifiedBy>
  <cp:lastPrinted>2020-03-06T19:21:32Z</cp:lastPrinted>
  <dcterms:created xsi:type="dcterms:W3CDTF">2015-08-04T14:38:52Z</dcterms:created>
  <dcterms:modified xsi:type="dcterms:W3CDTF">2020-06-18T06:44:55Z</dcterms:modified>
</cp:coreProperties>
</file>