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lo.gutierrez\Documents\RUIDO\05.- Primaq\"/>
    </mc:Choice>
  </mc:AlternateContent>
  <bookViews>
    <workbookView xWindow="120" yWindow="120" windowWidth="28515" windowHeight="13035" firstSheet="2" activeTab="5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52511"/>
</workbook>
</file>

<file path=xl/calcChain.xml><?xml version="1.0" encoding="utf-8"?>
<calcChain xmlns="http://schemas.openxmlformats.org/spreadsheetml/2006/main">
  <c r="K20" i="4" l="1"/>
  <c r="K29" i="4"/>
  <c r="K32" i="4" s="1"/>
  <c r="O32" i="4" s="1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C32" i="4"/>
  <c r="C30" i="4"/>
  <c r="E30" i="4"/>
  <c r="G29" i="4"/>
  <c r="C29" i="4"/>
  <c r="C27" i="4"/>
  <c r="E27" i="4"/>
  <c r="G26" i="4"/>
  <c r="C26" i="4"/>
  <c r="C24" i="4"/>
  <c r="E24" i="4"/>
  <c r="G23" i="4"/>
  <c r="C23" i="4"/>
  <c r="C21" i="4"/>
  <c r="E21" i="4"/>
  <c r="G20" i="4"/>
  <c r="C20" i="4"/>
  <c r="C18" i="4"/>
  <c r="E18" i="4"/>
  <c r="G17" i="4"/>
  <c r="C17" i="4"/>
  <c r="C15" i="4"/>
  <c r="E15" i="4"/>
  <c r="G14" i="4"/>
  <c r="C14" i="4"/>
  <c r="C12" i="4"/>
  <c r="E12" i="4"/>
  <c r="C11" i="4"/>
  <c r="C9" i="4"/>
  <c r="E9" i="4" s="1"/>
  <c r="C8" i="4"/>
  <c r="C6" i="4"/>
  <c r="E6" i="4" s="1"/>
  <c r="C5" i="4"/>
  <c r="D17" i="6" l="1"/>
  <c r="C17" i="6"/>
  <c r="F6" i="5" s="1"/>
  <c r="G6" i="5" s="1"/>
  <c r="G8" i="4"/>
  <c r="G11" i="4"/>
  <c r="G5" i="4"/>
  <c r="I17" i="4" s="1"/>
  <c r="K17" i="4" s="1"/>
  <c r="M24" i="4" s="1"/>
  <c r="O20" i="4" s="1"/>
  <c r="O17" i="4" s="1"/>
</calcChain>
</file>

<file path=xl/sharedStrings.xml><?xml version="1.0" encoding="utf-8"?>
<sst xmlns="http://schemas.openxmlformats.org/spreadsheetml/2006/main" count="286" uniqueCount="169">
  <si>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</si>
  <si>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</si>
  <si>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</si>
  <si>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</si>
  <si>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</si>
  <si>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</si>
  <si>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</si>
  <si>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</si>
  <si>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</si>
  <si>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</si>
  <si>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</si>
  <si>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</si>
  <si>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</si>
  <si>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</si>
  <si>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</si>
  <si>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</si>
  <si>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</si>
  <si>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</si>
  <si>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</si>
  <si>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</si>
  <si>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</si>
  <si>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</si>
  <si>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</si>
  <si>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</si>
  <si>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</si>
  <si>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</si>
  <si>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</si>
  <si>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</si>
  <si>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</si>
  <si>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</si>
  <si>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</si>
  <si>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</si>
  <si>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</si>
  <si>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</si>
  <si>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</si>
  <si>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</si>
  <si>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</si>
  <si>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</si>
  <si>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</si>
  <si>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</si>
  <si>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</si>
  <si>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</si>
  <si>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</si>
  <si>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</si>
  <si>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</si>
  <si>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</si>
  <si>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</si>
  <si>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</si>
  <si>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</si>
  <si>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</si>
  <si>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</si>
  <si>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</si>
  <si>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</si>
  <si>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</si>
  <si>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</si>
  <si>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</si>
  <si>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</si>
  <si>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</si>
  <si>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</si>
  <si>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</si>
  <si>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</si>
  <si>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</si>
  <si>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</si>
  <si>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</si>
  <si>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</si>
  <si>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</si>
  <si>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</si>
  <si>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</si>
  <si>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</si>
  <si>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</si>
  <si>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</si>
  <si>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</si>
  <si>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</si>
  <si>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</si>
  <si>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</si>
  <si>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</si>
  <si>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</si>
  <si>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</si>
  <si>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</si>
  <si>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</si>
  <si>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</si>
  <si>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</si>
  <si>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</si>
  <si>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</si>
  <si>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</si>
  <si>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</si>
  <si>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</si>
  <si>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</si>
  <si>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</si>
  <si>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</si>
  <si>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</si>
  <si>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</si>
  <si>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</si>
  <si>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</si>
  <si>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</si>
  <si>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</si>
  <si>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</si>
  <si>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</si>
  <si>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</si>
  <si>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</si>
  <si>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</si>
  <si>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</si>
  <si>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</si>
  <si>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</si>
  <si>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</si>
  <si>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</si>
  <si>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</si>
  <si>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</si>
  <si>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</si>
  <si>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</si>
  <si>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</si>
  <si>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</si>
  <si>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</si>
  <si>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</si>
  <si>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</si>
  <si>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</si>
  <si>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</si>
  <si>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</si>
  <si>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</si>
  <si>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</si>
  <si>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</si>
  <si>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</si>
  <si>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</si>
  <si>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</si>
  <si>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</si>
  <si>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</si>
  <si>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</si>
  <si>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</si>
  <si>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</si>
  <si>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</si>
  <si>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</si>
  <si>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</si>
  <si>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</si>
  <si>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</si>
  <si>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</si>
  <si>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</si>
  <si>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</si>
  <si>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</si>
  <si>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</si>
  <si>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</si>
  <si>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Copiapó</t>
  </si>
  <si>
    <t>WGS84</t>
  </si>
  <si>
    <t>19S</t>
  </si>
  <si>
    <t>G066116</t>
  </si>
  <si>
    <t>CIRRUS</t>
  </si>
  <si>
    <t>CR162B</t>
  </si>
  <si>
    <t>13 DE NOVIEMBRE DE 2014</t>
  </si>
  <si>
    <t>SON20140033</t>
  </si>
  <si>
    <t>CR514</t>
  </si>
  <si>
    <t>dbA</t>
  </si>
  <si>
    <t>LENTA</t>
  </si>
  <si>
    <t>NO EXISTE RUIDO DE FONDO, POR LO QUE NO SE MIDIÓ</t>
  </si>
  <si>
    <t>Patio interior adyascente al emisor</t>
  </si>
  <si>
    <t>-</t>
  </si>
  <si>
    <t>Google Earth</t>
  </si>
  <si>
    <t>No fue necesario medir los niveles de ruido de fondo, ya que éste no afectaba la medición</t>
  </si>
  <si>
    <t>No aplica</t>
  </si>
  <si>
    <t>Denunciado</t>
  </si>
  <si>
    <t>Denunciante</t>
  </si>
  <si>
    <t>Sin observaciones</t>
  </si>
  <si>
    <t>ALEXANDER LELAND</t>
  </si>
  <si>
    <t>El Manzano</t>
  </si>
  <si>
    <t>Danilo Gutiérrez Bornes</t>
  </si>
  <si>
    <t>13.671.935-1</t>
  </si>
  <si>
    <t>Lote N° 2-D, Parcela 22, Parcelación Piedra Colgada</t>
  </si>
  <si>
    <t>Equipo Generador</t>
  </si>
  <si>
    <t>En Rojo</t>
  </si>
  <si>
    <t>En Azul</t>
  </si>
  <si>
    <t>Jorge Andrés González Guzmán - Primaq Limitada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</si>
</sst>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4</xdr:col>
          <xdr:colOff>2117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38100</xdr:rowOff>
        </xdr:from>
        <xdr:to>
          <xdr:col>4</xdr:col>
          <xdr:colOff>285750</xdr:colOff>
          <xdr:row>34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34</xdr:row>
          <xdr:rowOff>38100</xdr:rowOff>
        </xdr:from>
        <xdr:to>
          <xdr:col>8</xdr:col>
          <xdr:colOff>123825</xdr:colOff>
          <xdr:row>34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244930</xdr:colOff>
      <xdr:row>3</xdr:row>
      <xdr:rowOff>54428</xdr:rowOff>
    </xdr:from>
    <xdr:to>
      <xdr:col>7</xdr:col>
      <xdr:colOff>993321</xdr:colOff>
      <xdr:row>26</xdr:row>
      <xdr:rowOff>144265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321" t="25272" r="17869" b="20498"/>
        <a:stretch/>
      </xdr:blipFill>
      <xdr:spPr>
        <a:xfrm>
          <a:off x="244930" y="680357"/>
          <a:ext cx="5946320" cy="44713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228600</xdr:rowOff>
        </xdr:from>
        <xdr:to>
          <xdr:col>6</xdr:col>
          <xdr:colOff>476250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8"/>
  <sheetViews>
    <sheetView showGridLines="0" view="pageLayout" zoomScale="90" zoomScaleNormal="100" zoomScalePageLayoutView="90" workbookViewId="0">
      <selection activeCell="C7" sqref="C7:J7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58" t="s">
        <v>2</v>
      </c>
      <c r="B5" s="58"/>
      <c r="C5" s="46" t="s">
        <v>168</v>
      </c>
      <c r="D5" s="46"/>
      <c r="E5" s="46"/>
      <c r="F5" s="46"/>
      <c r="G5" s="46"/>
      <c r="H5" s="46"/>
      <c r="I5" s="46"/>
      <c r="J5" s="46"/>
    </row>
    <row r="6" spans="1:10" x14ac:dyDescent="0.25">
      <c r="A6" s="58" t="s">
        <v>3</v>
      </c>
      <c r="B6" s="58"/>
      <c r="C6" s="46" t="s">
        <v>163</v>
      </c>
      <c r="D6" s="46"/>
      <c r="E6" s="46"/>
      <c r="F6" s="46"/>
      <c r="G6" s="46"/>
      <c r="H6" s="46"/>
      <c r="I6" s="46"/>
      <c r="J6" s="46"/>
    </row>
    <row r="7" spans="1:10" x14ac:dyDescent="0.25">
      <c r="A7" s="58" t="s">
        <v>4</v>
      </c>
      <c r="B7" s="58"/>
      <c r="C7" s="46" t="s">
        <v>164</v>
      </c>
      <c r="D7" s="46"/>
      <c r="E7" s="46"/>
      <c r="F7" s="46"/>
      <c r="G7" s="46"/>
      <c r="H7" s="46"/>
      <c r="I7" s="46"/>
      <c r="J7" s="46"/>
    </row>
    <row r="8" spans="1:10" x14ac:dyDescent="0.25">
      <c r="A8" s="58" t="s">
        <v>5</v>
      </c>
      <c r="B8" s="58"/>
      <c r="C8" s="46" t="s">
        <v>140</v>
      </c>
      <c r="D8" s="46"/>
      <c r="E8" s="46"/>
      <c r="F8" s="46"/>
      <c r="G8" s="46"/>
      <c r="H8" s="46"/>
      <c r="I8" s="46"/>
      <c r="J8" s="46"/>
    </row>
    <row r="9" spans="1:10" ht="36" customHeight="1" x14ac:dyDescent="0.25">
      <c r="A9" s="58" t="s">
        <v>6</v>
      </c>
      <c r="B9" s="58"/>
      <c r="C9" s="46"/>
      <c r="D9" s="46"/>
      <c r="E9" s="46"/>
      <c r="F9" s="46"/>
      <c r="G9" s="46"/>
      <c r="H9" s="46"/>
      <c r="I9" s="46"/>
      <c r="J9" s="46"/>
    </row>
    <row r="10" spans="1:10" x14ac:dyDescent="0.25">
      <c r="A10" s="58" t="s">
        <v>7</v>
      </c>
      <c r="B10" s="58"/>
      <c r="C10" s="47" t="s">
        <v>141</v>
      </c>
      <c r="D10" s="47"/>
      <c r="E10" s="58" t="s">
        <v>8</v>
      </c>
      <c r="F10" s="58"/>
      <c r="G10" s="47" t="s">
        <v>142</v>
      </c>
      <c r="H10" s="47"/>
      <c r="I10" s="47"/>
      <c r="J10" s="47"/>
    </row>
    <row r="11" spans="1:10" x14ac:dyDescent="0.25">
      <c r="A11" s="58" t="s">
        <v>9</v>
      </c>
      <c r="B11" s="58"/>
      <c r="C11" s="48">
        <v>6979382</v>
      </c>
      <c r="D11" s="47"/>
      <c r="E11" s="58" t="s">
        <v>10</v>
      </c>
      <c r="F11" s="58"/>
      <c r="G11" s="48">
        <v>359916</v>
      </c>
      <c r="H11" s="47"/>
      <c r="I11" s="47"/>
      <c r="J11" s="47"/>
    </row>
    <row r="12" spans="1:10" ht="14.25" customHeight="1" x14ac:dyDescent="0.25"/>
    <row r="13" spans="1:10" x14ac:dyDescent="0.25">
      <c r="A13" s="6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58" t="s">
        <v>12</v>
      </c>
      <c r="B15" s="58"/>
      <c r="C15" s="54"/>
      <c r="D15" s="54"/>
      <c r="E15" s="53"/>
      <c r="F15" s="53"/>
      <c r="G15" s="54"/>
      <c r="H15" s="54"/>
      <c r="I15" s="54"/>
      <c r="J15" s="54"/>
    </row>
    <row r="16" spans="1:10" ht="25.5" customHeight="1" x14ac:dyDescent="0.25">
      <c r="A16" s="58" t="s">
        <v>13</v>
      </c>
      <c r="B16" s="58"/>
      <c r="C16" s="54"/>
      <c r="D16" s="54"/>
      <c r="E16" s="59"/>
      <c r="F16" s="60"/>
      <c r="G16" s="54"/>
      <c r="H16" s="54"/>
      <c r="I16" s="54"/>
      <c r="J16" s="54"/>
    </row>
    <row r="17" spans="1:10" ht="25.5" customHeight="1" x14ac:dyDescent="0.25">
      <c r="A17" s="58" t="s">
        <v>14</v>
      </c>
      <c r="B17" s="58"/>
      <c r="C17" s="54"/>
      <c r="D17" s="54"/>
      <c r="E17" s="53"/>
      <c r="F17" s="53"/>
      <c r="G17" s="54"/>
      <c r="H17" s="54"/>
      <c r="I17" s="54"/>
      <c r="J17" s="54"/>
    </row>
    <row r="18" spans="1:10" ht="25.5" customHeight="1" x14ac:dyDescent="0.25">
      <c r="A18" s="58" t="s">
        <v>15</v>
      </c>
      <c r="B18" s="58"/>
      <c r="C18" s="54"/>
      <c r="D18" s="54"/>
      <c r="E18" s="53"/>
      <c r="F18" s="53"/>
      <c r="G18" s="54"/>
      <c r="H18" s="54"/>
      <c r="I18" s="54"/>
      <c r="J18" s="54"/>
    </row>
    <row r="19" spans="1:10" ht="25.5" customHeight="1" x14ac:dyDescent="0.25">
      <c r="A19" s="58" t="s">
        <v>16</v>
      </c>
      <c r="B19" s="58"/>
      <c r="C19" s="54"/>
      <c r="D19" s="54"/>
      <c r="E19" s="61"/>
      <c r="F19" s="62"/>
      <c r="G19" s="54"/>
      <c r="H19" s="54"/>
      <c r="I19" s="54"/>
      <c r="J19" s="54"/>
    </row>
    <row r="20" spans="1:10" ht="25.5" customHeight="1" x14ac:dyDescent="0.25">
      <c r="A20" s="58" t="s">
        <v>17</v>
      </c>
      <c r="B20" s="58"/>
      <c r="C20" s="55"/>
      <c r="D20" s="54"/>
      <c r="E20" s="53"/>
      <c r="F20" s="53"/>
      <c r="G20" s="55"/>
      <c r="H20" s="54"/>
      <c r="I20" s="54"/>
      <c r="J20" s="54"/>
    </row>
    <row r="21" spans="1:10" ht="25.5" customHeight="1" x14ac:dyDescent="0.25">
      <c r="A21" s="58" t="s">
        <v>18</v>
      </c>
      <c r="B21" s="58"/>
      <c r="C21" s="54"/>
      <c r="D21" s="54"/>
      <c r="E21" s="56"/>
      <c r="F21" s="53"/>
      <c r="G21" s="54"/>
      <c r="H21" s="54"/>
      <c r="I21" s="54"/>
      <c r="J21" s="54"/>
    </row>
    <row r="22" spans="1:10" ht="25.5" customHeight="1" x14ac:dyDescent="0.25">
      <c r="A22" s="58" t="s">
        <v>19</v>
      </c>
      <c r="B22" s="58"/>
      <c r="C22" s="54"/>
      <c r="D22" s="54"/>
      <c r="E22" s="53"/>
      <c r="F22" s="53"/>
      <c r="G22" s="54"/>
      <c r="H22" s="54"/>
      <c r="I22" s="54"/>
      <c r="J22" s="54"/>
    </row>
    <row r="23" spans="1:10" ht="25.5" customHeight="1" x14ac:dyDescent="0.25">
      <c r="A23" s="58" t="s">
        <v>20</v>
      </c>
      <c r="B23" s="58"/>
      <c r="C23" s="49" t="s">
        <v>165</v>
      </c>
      <c r="D23" s="50"/>
      <c r="E23" s="50"/>
      <c r="F23" s="50"/>
      <c r="G23" s="50"/>
      <c r="H23" s="50"/>
      <c r="I23" s="50"/>
      <c r="J23" s="51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customHeight="1" x14ac:dyDescent="0.25">
      <c r="A26" s="52" t="s">
        <v>22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x14ac:dyDescent="0.25">
      <c r="A27" s="7" t="s">
        <v>32</v>
      </c>
      <c r="B27" s="47" t="s">
        <v>144</v>
      </c>
      <c r="C27" s="47"/>
      <c r="D27" s="7" t="s">
        <v>23</v>
      </c>
      <c r="E27" s="57" t="s">
        <v>145</v>
      </c>
      <c r="F27" s="57"/>
      <c r="G27" s="7" t="s">
        <v>24</v>
      </c>
      <c r="H27" s="47" t="s">
        <v>143</v>
      </c>
      <c r="I27" s="47"/>
      <c r="J27" s="47"/>
    </row>
    <row r="28" spans="1:10" x14ac:dyDescent="0.25">
      <c r="A28" s="58" t="s">
        <v>25</v>
      </c>
      <c r="B28" s="58"/>
      <c r="C28" s="58"/>
      <c r="D28" s="58"/>
      <c r="E28" s="47" t="s">
        <v>146</v>
      </c>
      <c r="F28" s="47"/>
      <c r="G28" s="47"/>
      <c r="H28" s="47"/>
      <c r="I28" s="47"/>
      <c r="J28" s="47"/>
    </row>
    <row r="29" spans="1:10" x14ac:dyDescent="0.25">
      <c r="A29" s="58" t="s">
        <v>26</v>
      </c>
      <c r="B29" s="58"/>
      <c r="C29" s="58"/>
      <c r="D29" s="58"/>
      <c r="E29" s="47" t="s">
        <v>147</v>
      </c>
      <c r="F29" s="47"/>
      <c r="G29" s="47"/>
      <c r="H29" s="47"/>
      <c r="I29" s="47"/>
      <c r="J29" s="47"/>
    </row>
    <row r="30" spans="1:10" ht="15.75" customHeight="1" x14ac:dyDescent="0.25">
      <c r="A30" s="52" t="s">
        <v>27</v>
      </c>
      <c r="B30" s="52"/>
      <c r="C30" s="52"/>
      <c r="D30" s="52"/>
      <c r="E30" s="52"/>
      <c r="F30" s="52"/>
      <c r="G30" s="52"/>
      <c r="H30" s="52"/>
      <c r="I30" s="52"/>
      <c r="J30" s="52"/>
    </row>
    <row r="31" spans="1:10" x14ac:dyDescent="0.25">
      <c r="A31" s="7" t="s">
        <v>32</v>
      </c>
      <c r="B31" s="47" t="s">
        <v>144</v>
      </c>
      <c r="C31" s="47"/>
      <c r="D31" s="7" t="s">
        <v>23</v>
      </c>
      <c r="E31" s="57" t="s">
        <v>148</v>
      </c>
      <c r="F31" s="57"/>
      <c r="G31" s="7" t="s">
        <v>24</v>
      </c>
      <c r="H31" s="47">
        <v>64902</v>
      </c>
      <c r="I31" s="47"/>
      <c r="J31" s="47"/>
    </row>
    <row r="32" spans="1:10" ht="15.75" customHeight="1" x14ac:dyDescent="0.25">
      <c r="A32" s="58" t="s">
        <v>25</v>
      </c>
      <c r="B32" s="58"/>
      <c r="C32" s="58"/>
      <c r="D32" s="58"/>
      <c r="E32" s="47" t="s">
        <v>146</v>
      </c>
      <c r="F32" s="47"/>
      <c r="G32" s="47"/>
      <c r="H32" s="47"/>
      <c r="I32" s="47"/>
      <c r="J32" s="47"/>
    </row>
    <row r="33" spans="1:10" ht="15.75" customHeight="1" x14ac:dyDescent="0.25">
      <c r="A33" s="58" t="s">
        <v>26</v>
      </c>
      <c r="B33" s="58"/>
      <c r="C33" s="58"/>
      <c r="D33" s="58"/>
      <c r="E33" s="47"/>
      <c r="F33" s="47"/>
      <c r="G33" s="47"/>
      <c r="H33" s="47"/>
      <c r="I33" s="47"/>
      <c r="J33" s="47"/>
    </row>
    <row r="34" spans="1:10" ht="26.25" customHeight="1" x14ac:dyDescent="0.25">
      <c r="A34" s="58" t="s">
        <v>28</v>
      </c>
      <c r="B34" s="58"/>
      <c r="C34" s="47" t="s">
        <v>149</v>
      </c>
      <c r="D34" s="47"/>
      <c r="E34" s="47"/>
      <c r="F34" s="67" t="s">
        <v>29</v>
      </c>
      <c r="G34" s="67"/>
      <c r="H34" s="57" t="s">
        <v>150</v>
      </c>
      <c r="I34" s="57"/>
      <c r="J34" s="57"/>
    </row>
    <row r="35" spans="1:10" ht="25.5" customHeight="1" x14ac:dyDescent="0.25">
      <c r="A35" s="58" t="s">
        <v>30</v>
      </c>
      <c r="B35" s="58"/>
      <c r="C35" s="66"/>
      <c r="D35" s="66"/>
      <c r="E35" s="66"/>
      <c r="F35" s="66"/>
      <c r="G35" s="66"/>
      <c r="H35" s="66"/>
      <c r="I35" s="66"/>
      <c r="J35" s="66"/>
    </row>
    <row r="36" spans="1:10" ht="15.75" customHeight="1" x14ac:dyDescent="0.25">
      <c r="A36" s="63" t="s">
        <v>31</v>
      </c>
      <c r="B36" s="64"/>
      <c r="C36" s="64"/>
      <c r="D36" s="64"/>
      <c r="E36" s="64"/>
      <c r="F36" s="64"/>
      <c r="G36" s="64"/>
      <c r="H36" s="64"/>
      <c r="I36" s="64"/>
      <c r="J36" s="65"/>
    </row>
    <row r="37" spans="1:1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</row>
    <row r="68" ht="63" customHeight="1" x14ac:dyDescent="0.25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6:J36"/>
    <mergeCell ref="B31:C31"/>
    <mergeCell ref="E31:F31"/>
    <mergeCell ref="H31:J31"/>
    <mergeCell ref="E32:J32"/>
    <mergeCell ref="C35:E35"/>
    <mergeCell ref="A34:B34"/>
    <mergeCell ref="E33:J33"/>
    <mergeCell ref="F34:G34"/>
    <mergeCell ref="C34:E34"/>
    <mergeCell ref="H34:J34"/>
    <mergeCell ref="F35:J35"/>
    <mergeCell ref="A35:B35"/>
    <mergeCell ref="A32:D32"/>
    <mergeCell ref="A33:D33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0:J30"/>
    <mergeCell ref="E27:F27"/>
    <mergeCell ref="H27:J27"/>
    <mergeCell ref="E28:J28"/>
    <mergeCell ref="E29:J29"/>
    <mergeCell ref="A28:D28"/>
    <mergeCell ref="A29:D29"/>
    <mergeCell ref="B27:C27"/>
    <mergeCell ref="C9:J9"/>
    <mergeCell ref="G10:J10"/>
    <mergeCell ref="G11:J11"/>
    <mergeCell ref="C23:J23"/>
    <mergeCell ref="A26:J26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 de 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38100</xdr:rowOff>
                  </from>
                  <to>
                    <xdr:col>4</xdr:col>
                    <xdr:colOff>285750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34</xdr:row>
                    <xdr:rowOff>38100</xdr:rowOff>
                  </from>
                  <to>
                    <xdr:col>8</xdr:col>
                    <xdr:colOff>123825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7" zoomScale="90" zoomScaleNormal="100" zoomScalePageLayoutView="90" workbookViewId="0">
      <selection activeCell="E24" sqref="E24:G24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136</v>
      </c>
      <c r="B3" s="3"/>
      <c r="C3" s="3"/>
      <c r="D3" s="3"/>
      <c r="E3" s="3"/>
      <c r="F3" s="3"/>
      <c r="G3" s="3"/>
    </row>
    <row r="5" spans="1:7" x14ac:dyDescent="0.25">
      <c r="A5" s="58" t="s">
        <v>33</v>
      </c>
      <c r="B5" s="58"/>
      <c r="C5" s="87" t="s">
        <v>160</v>
      </c>
      <c r="D5" s="87"/>
      <c r="E5" s="87"/>
      <c r="F5" s="87"/>
      <c r="G5" s="87"/>
    </row>
    <row r="6" spans="1:7" x14ac:dyDescent="0.25">
      <c r="A6" s="58" t="s">
        <v>34</v>
      </c>
      <c r="B6" s="58"/>
      <c r="C6" s="87" t="s">
        <v>161</v>
      </c>
      <c r="D6" s="87"/>
      <c r="E6" s="87"/>
      <c r="F6" s="87"/>
      <c r="G6" s="87"/>
    </row>
    <row r="7" spans="1:7" x14ac:dyDescent="0.25">
      <c r="A7" s="58" t="s">
        <v>35</v>
      </c>
      <c r="B7" s="58"/>
      <c r="C7" s="87">
        <v>2</v>
      </c>
      <c r="D7" s="87"/>
      <c r="E7" s="87"/>
      <c r="F7" s="87"/>
      <c r="G7" s="87"/>
    </row>
    <row r="8" spans="1:7" x14ac:dyDescent="0.25">
      <c r="A8" s="58" t="s">
        <v>5</v>
      </c>
      <c r="B8" s="58"/>
      <c r="C8" s="87" t="s">
        <v>140</v>
      </c>
      <c r="D8" s="87"/>
      <c r="E8" s="87"/>
      <c r="F8" s="87"/>
      <c r="G8" s="87"/>
    </row>
    <row r="9" spans="1:7" x14ac:dyDescent="0.25">
      <c r="A9" s="58" t="s">
        <v>7</v>
      </c>
      <c r="B9" s="58"/>
      <c r="C9" s="47" t="s">
        <v>141</v>
      </c>
      <c r="D9" s="47"/>
      <c r="E9" s="7" t="s">
        <v>8</v>
      </c>
      <c r="F9" s="85" t="s">
        <v>142</v>
      </c>
      <c r="G9" s="86"/>
    </row>
    <row r="10" spans="1:7" ht="25.5" x14ac:dyDescent="0.25">
      <c r="A10" s="58" t="s">
        <v>9</v>
      </c>
      <c r="B10" s="58"/>
      <c r="C10" s="47">
        <v>6979382</v>
      </c>
      <c r="D10" s="47"/>
      <c r="E10" s="7" t="s">
        <v>10</v>
      </c>
      <c r="F10" s="85">
        <v>359916</v>
      </c>
      <c r="G10" s="86"/>
    </row>
    <row r="11" spans="1:7" ht="40.5" customHeight="1" x14ac:dyDescent="0.25">
      <c r="A11" s="58" t="s">
        <v>6</v>
      </c>
      <c r="B11" s="58"/>
      <c r="C11" s="84" t="s">
        <v>151</v>
      </c>
      <c r="D11" s="84"/>
      <c r="E11" s="84"/>
      <c r="F11" s="84"/>
      <c r="G11" s="84"/>
    </row>
    <row r="12" spans="1:7" ht="30" customHeight="1" x14ac:dyDescent="0.25">
      <c r="A12" s="58" t="s">
        <v>36</v>
      </c>
      <c r="B12" s="58"/>
      <c r="C12" s="57"/>
      <c r="D12" s="57"/>
      <c r="E12" s="57"/>
      <c r="F12" s="57"/>
      <c r="G12" s="57"/>
    </row>
    <row r="13" spans="1:7" ht="26.25" customHeight="1" x14ac:dyDescent="0.25">
      <c r="A13" s="58" t="s">
        <v>37</v>
      </c>
      <c r="B13" s="58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137</v>
      </c>
      <c r="B16" s="3"/>
      <c r="C16" s="3"/>
      <c r="D16" s="3"/>
      <c r="E16" s="3"/>
      <c r="F16" s="3"/>
      <c r="G16" s="3"/>
    </row>
    <row r="18" spans="1:7" x14ac:dyDescent="0.25">
      <c r="A18" s="78" t="s">
        <v>39</v>
      </c>
      <c r="B18" s="78"/>
      <c r="C18" s="82">
        <v>42529</v>
      </c>
      <c r="D18" s="57"/>
      <c r="E18" s="57"/>
      <c r="F18" s="57"/>
      <c r="G18" s="57"/>
    </row>
    <row r="19" spans="1:7" x14ac:dyDescent="0.25">
      <c r="A19" s="81" t="s">
        <v>40</v>
      </c>
      <c r="B19" s="81"/>
      <c r="C19" s="83">
        <v>0.44097222222222227</v>
      </c>
      <c r="D19" s="57"/>
      <c r="E19" s="57"/>
      <c r="F19" s="57"/>
      <c r="G19" s="57"/>
    </row>
    <row r="20" spans="1:7" x14ac:dyDescent="0.25">
      <c r="A20" s="81" t="s">
        <v>41</v>
      </c>
      <c r="B20" s="81"/>
      <c r="C20" s="83">
        <v>0.4548611111111111</v>
      </c>
      <c r="D20" s="57"/>
      <c r="E20" s="57"/>
      <c r="F20" s="57"/>
      <c r="G20" s="57"/>
    </row>
    <row r="21" spans="1:7" ht="15" customHeight="1" x14ac:dyDescent="0.25">
      <c r="A21" s="81" t="s">
        <v>42</v>
      </c>
      <c r="B21" s="81"/>
      <c r="C21" s="80"/>
      <c r="D21" s="80"/>
      <c r="E21" s="80"/>
      <c r="F21" s="80"/>
      <c r="G21" s="80"/>
    </row>
    <row r="22" spans="1:7" ht="15" customHeight="1" x14ac:dyDescent="0.25">
      <c r="A22" s="78" t="s">
        <v>43</v>
      </c>
      <c r="B22" s="78"/>
      <c r="C22" s="80"/>
      <c r="D22" s="80"/>
      <c r="E22" s="80"/>
      <c r="F22" s="80"/>
      <c r="G22" s="80"/>
    </row>
    <row r="23" spans="1:7" ht="28.5" customHeight="1" x14ac:dyDescent="0.25">
      <c r="A23" s="79" t="s">
        <v>44</v>
      </c>
      <c r="B23" s="79"/>
      <c r="C23" s="57" t="s">
        <v>152</v>
      </c>
      <c r="D23" s="57"/>
      <c r="E23" s="57"/>
      <c r="F23" s="57"/>
      <c r="G23" s="57"/>
    </row>
    <row r="24" spans="1:7" ht="33" customHeight="1" x14ac:dyDescent="0.25">
      <c r="A24" s="77" t="s">
        <v>45</v>
      </c>
      <c r="B24" s="77"/>
      <c r="C24" s="66"/>
      <c r="D24" s="66"/>
      <c r="E24" s="66"/>
      <c r="F24" s="66"/>
      <c r="G24" s="66"/>
    </row>
    <row r="25" spans="1:7" x14ac:dyDescent="0.25">
      <c r="A25" s="78" t="s">
        <v>46</v>
      </c>
      <c r="B25" s="78"/>
      <c r="C25" s="57"/>
      <c r="D25" s="57"/>
      <c r="E25" s="57"/>
      <c r="F25" s="57"/>
      <c r="G25" s="57"/>
    </row>
    <row r="26" spans="1:7" ht="25.5" x14ac:dyDescent="0.25">
      <c r="A26" s="77" t="s">
        <v>47</v>
      </c>
      <c r="B26" s="77"/>
      <c r="C26" s="39">
        <v>17</v>
      </c>
      <c r="D26" s="7" t="s">
        <v>48</v>
      </c>
      <c r="E26" s="9" t="s">
        <v>153</v>
      </c>
      <c r="F26" s="7" t="s">
        <v>49</v>
      </c>
      <c r="G26" s="9" t="s">
        <v>153</v>
      </c>
    </row>
    <row r="28" spans="1:7" ht="41.25" customHeight="1" x14ac:dyDescent="0.25">
      <c r="A28" s="79" t="s">
        <v>133</v>
      </c>
      <c r="B28" s="79"/>
      <c r="C28" s="57" t="s">
        <v>162</v>
      </c>
      <c r="D28" s="57"/>
      <c r="E28" s="57"/>
      <c r="F28" s="57"/>
      <c r="G28" s="57"/>
    </row>
    <row r="29" spans="1:7" ht="53.25" customHeight="1" x14ac:dyDescent="0.25">
      <c r="A29" s="77" t="s">
        <v>134</v>
      </c>
      <c r="B29" s="77"/>
      <c r="C29" s="57" t="s">
        <v>156</v>
      </c>
      <c r="D29" s="57"/>
      <c r="E29" s="57"/>
      <c r="F29" s="57"/>
      <c r="G29" s="57"/>
    </row>
    <row r="31" spans="1:7" ht="15" customHeight="1" x14ac:dyDescent="0.25">
      <c r="A31" s="68" t="s">
        <v>135</v>
      </c>
      <c r="B31" s="69"/>
      <c r="C31" s="69"/>
      <c r="D31" s="69"/>
      <c r="E31" s="69"/>
      <c r="F31" s="69"/>
      <c r="G31" s="70"/>
    </row>
    <row r="32" spans="1:7" x14ac:dyDescent="0.25">
      <c r="A32" s="71"/>
      <c r="B32" s="72"/>
      <c r="C32" s="72"/>
      <c r="D32" s="72"/>
      <c r="E32" s="72"/>
      <c r="F32" s="72"/>
      <c r="G32" s="73"/>
    </row>
    <row r="33" spans="1:7" ht="18.75" customHeight="1" x14ac:dyDescent="0.25">
      <c r="A33" s="71"/>
      <c r="B33" s="72"/>
      <c r="C33" s="72"/>
      <c r="D33" s="72"/>
      <c r="E33" s="72"/>
      <c r="F33" s="72"/>
      <c r="G33" s="73"/>
    </row>
    <row r="34" spans="1:7" x14ac:dyDescent="0.25">
      <c r="A34" s="74"/>
      <c r="B34" s="75"/>
      <c r="C34" s="75"/>
      <c r="D34" s="75"/>
      <c r="E34" s="75"/>
      <c r="F34" s="75"/>
      <c r="G34" s="76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81145833333333328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_2_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zoomScale="70" zoomScaleNormal="100" zoomScalePageLayoutView="70" workbookViewId="0">
      <selection activeCell="E40" sqref="E40:E41"/>
    </sheetView>
  </sheetViews>
  <sheetFormatPr baseColWidth="10" defaultColWidth="11.42578125" defaultRowHeight="15" x14ac:dyDescent="0.25"/>
  <cols>
    <col min="1" max="1" width="10.8554687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6.5703125" customWidth="1"/>
  </cols>
  <sheetData>
    <row r="1" spans="1:8" ht="18.75" x14ac:dyDescent="0.25">
      <c r="A1" s="2" t="s">
        <v>138</v>
      </c>
      <c r="B1" s="3"/>
      <c r="C1" s="3"/>
      <c r="D1" s="3"/>
      <c r="E1" s="3"/>
      <c r="F1" s="3"/>
      <c r="G1" s="3"/>
      <c r="H1" s="3"/>
    </row>
    <row r="3" spans="1:8" x14ac:dyDescent="0.25">
      <c r="A3" s="99"/>
      <c r="B3" s="99"/>
      <c r="C3" s="99"/>
      <c r="D3" s="99"/>
      <c r="E3" s="99"/>
      <c r="F3" s="99"/>
      <c r="G3" s="99"/>
      <c r="H3" s="99"/>
    </row>
    <row r="4" spans="1:8" x14ac:dyDescent="0.25">
      <c r="A4" s="88"/>
      <c r="B4" s="89"/>
      <c r="C4" s="89"/>
      <c r="D4" s="89"/>
      <c r="E4" s="89"/>
      <c r="F4" s="89"/>
      <c r="G4" s="89"/>
      <c r="H4" s="90"/>
    </row>
    <row r="5" spans="1:8" x14ac:dyDescent="0.25">
      <c r="A5" s="91"/>
      <c r="B5" s="92"/>
      <c r="C5" s="92"/>
      <c r="D5" s="92"/>
      <c r="E5" s="92"/>
      <c r="F5" s="92"/>
      <c r="G5" s="92"/>
      <c r="H5" s="93"/>
    </row>
    <row r="6" spans="1:8" x14ac:dyDescent="0.25">
      <c r="A6" s="91"/>
      <c r="B6" s="92"/>
      <c r="C6" s="92"/>
      <c r="D6" s="92"/>
      <c r="E6" s="92"/>
      <c r="F6" s="92"/>
      <c r="G6" s="92"/>
      <c r="H6" s="93"/>
    </row>
    <row r="7" spans="1:8" x14ac:dyDescent="0.25">
      <c r="A7" s="91"/>
      <c r="B7" s="92"/>
      <c r="C7" s="92"/>
      <c r="D7" s="92"/>
      <c r="E7" s="92"/>
      <c r="F7" s="92"/>
      <c r="G7" s="92"/>
      <c r="H7" s="93"/>
    </row>
    <row r="8" spans="1:8" x14ac:dyDescent="0.25">
      <c r="A8" s="91"/>
      <c r="B8" s="92"/>
      <c r="C8" s="92"/>
      <c r="D8" s="92"/>
      <c r="E8" s="92"/>
      <c r="F8" s="92"/>
      <c r="G8" s="92"/>
      <c r="H8" s="93"/>
    </row>
    <row r="9" spans="1:8" x14ac:dyDescent="0.25">
      <c r="A9" s="91"/>
      <c r="B9" s="92"/>
      <c r="C9" s="92"/>
      <c r="D9" s="92"/>
      <c r="E9" s="92"/>
      <c r="F9" s="92"/>
      <c r="G9" s="92"/>
      <c r="H9" s="93"/>
    </row>
    <row r="10" spans="1:8" x14ac:dyDescent="0.25">
      <c r="A10" s="91"/>
      <c r="B10" s="92"/>
      <c r="C10" s="92"/>
      <c r="D10" s="92"/>
      <c r="E10" s="92"/>
      <c r="F10" s="92"/>
      <c r="G10" s="92"/>
      <c r="H10" s="93"/>
    </row>
    <row r="11" spans="1:8" x14ac:dyDescent="0.25">
      <c r="A11" s="91"/>
      <c r="B11" s="92"/>
      <c r="C11" s="92"/>
      <c r="D11" s="92"/>
      <c r="E11" s="92"/>
      <c r="F11" s="92"/>
      <c r="G11" s="92"/>
      <c r="H11" s="93"/>
    </row>
    <row r="12" spans="1:8" x14ac:dyDescent="0.25">
      <c r="A12" s="91"/>
      <c r="B12" s="92"/>
      <c r="C12" s="92"/>
      <c r="D12" s="92"/>
      <c r="E12" s="92"/>
      <c r="F12" s="92"/>
      <c r="G12" s="92"/>
      <c r="H12" s="93"/>
    </row>
    <row r="13" spans="1:8" x14ac:dyDescent="0.25">
      <c r="A13" s="91"/>
      <c r="B13" s="92"/>
      <c r="C13" s="92"/>
      <c r="D13" s="92"/>
      <c r="E13" s="92"/>
      <c r="F13" s="92"/>
      <c r="G13" s="92"/>
      <c r="H13" s="93"/>
    </row>
    <row r="14" spans="1:8" x14ac:dyDescent="0.25">
      <c r="A14" s="91"/>
      <c r="B14" s="92"/>
      <c r="C14" s="92"/>
      <c r="D14" s="92"/>
      <c r="E14" s="92"/>
      <c r="F14" s="92"/>
      <c r="G14" s="92"/>
      <c r="H14" s="93"/>
    </row>
    <row r="15" spans="1:8" x14ac:dyDescent="0.25">
      <c r="A15" s="91"/>
      <c r="B15" s="92"/>
      <c r="C15" s="92"/>
      <c r="D15" s="92"/>
      <c r="E15" s="92"/>
      <c r="F15" s="92"/>
      <c r="G15" s="92"/>
      <c r="H15" s="93"/>
    </row>
    <row r="16" spans="1:8" x14ac:dyDescent="0.25">
      <c r="A16" s="91"/>
      <c r="B16" s="92"/>
      <c r="C16" s="92"/>
      <c r="D16" s="92"/>
      <c r="E16" s="92"/>
      <c r="F16" s="92"/>
      <c r="G16" s="92"/>
      <c r="H16" s="93"/>
    </row>
    <row r="17" spans="1:8" x14ac:dyDescent="0.25">
      <c r="A17" s="91"/>
      <c r="B17" s="92"/>
      <c r="C17" s="92"/>
      <c r="D17" s="92"/>
      <c r="E17" s="92"/>
      <c r="F17" s="92"/>
      <c r="G17" s="92"/>
      <c r="H17" s="93"/>
    </row>
    <row r="18" spans="1:8" x14ac:dyDescent="0.25">
      <c r="A18" s="91"/>
      <c r="B18" s="92"/>
      <c r="C18" s="92"/>
      <c r="D18" s="92"/>
      <c r="E18" s="92"/>
      <c r="F18" s="92"/>
      <c r="G18" s="92"/>
      <c r="H18" s="93"/>
    </row>
    <row r="19" spans="1:8" x14ac:dyDescent="0.25">
      <c r="A19" s="91"/>
      <c r="B19" s="92"/>
      <c r="C19" s="92"/>
      <c r="D19" s="92"/>
      <c r="E19" s="92"/>
      <c r="F19" s="92"/>
      <c r="G19" s="92"/>
      <c r="H19" s="93"/>
    </row>
    <row r="20" spans="1:8" x14ac:dyDescent="0.25">
      <c r="A20" s="91"/>
      <c r="B20" s="92"/>
      <c r="C20" s="92"/>
      <c r="D20" s="92"/>
      <c r="E20" s="92"/>
      <c r="F20" s="92"/>
      <c r="G20" s="92"/>
      <c r="H20" s="93"/>
    </row>
    <row r="21" spans="1:8" x14ac:dyDescent="0.25">
      <c r="A21" s="91"/>
      <c r="B21" s="92"/>
      <c r="C21" s="92"/>
      <c r="D21" s="92"/>
      <c r="E21" s="92"/>
      <c r="F21" s="92"/>
      <c r="G21" s="92"/>
      <c r="H21" s="93"/>
    </row>
    <row r="22" spans="1:8" x14ac:dyDescent="0.25">
      <c r="A22" s="91"/>
      <c r="B22" s="92"/>
      <c r="C22" s="92"/>
      <c r="D22" s="92"/>
      <c r="E22" s="92"/>
      <c r="F22" s="92"/>
      <c r="G22" s="92"/>
      <c r="H22" s="93"/>
    </row>
    <row r="23" spans="1:8" x14ac:dyDescent="0.25">
      <c r="A23" s="91"/>
      <c r="B23" s="92"/>
      <c r="C23" s="92"/>
      <c r="D23" s="92"/>
      <c r="E23" s="92"/>
      <c r="F23" s="92"/>
      <c r="G23" s="92"/>
      <c r="H23" s="93"/>
    </row>
    <row r="24" spans="1:8" x14ac:dyDescent="0.25">
      <c r="A24" s="91"/>
      <c r="B24" s="92"/>
      <c r="C24" s="92"/>
      <c r="D24" s="92"/>
      <c r="E24" s="92"/>
      <c r="F24" s="92"/>
      <c r="G24" s="92"/>
      <c r="H24" s="93"/>
    </row>
    <row r="25" spans="1:8" x14ac:dyDescent="0.25">
      <c r="A25" s="91"/>
      <c r="B25" s="92"/>
      <c r="C25" s="92"/>
      <c r="D25" s="92"/>
      <c r="E25" s="92"/>
      <c r="F25" s="92"/>
      <c r="G25" s="92"/>
      <c r="H25" s="93"/>
    </row>
    <row r="26" spans="1:8" x14ac:dyDescent="0.25">
      <c r="A26" s="91"/>
      <c r="B26" s="92"/>
      <c r="C26" s="92"/>
      <c r="D26" s="92"/>
      <c r="E26" s="92"/>
      <c r="F26" s="92"/>
      <c r="G26" s="92"/>
      <c r="H26" s="93"/>
    </row>
    <row r="27" spans="1:8" x14ac:dyDescent="0.25">
      <c r="A27" s="94"/>
      <c r="B27" s="95"/>
      <c r="C27" s="95"/>
      <c r="D27" s="95"/>
      <c r="E27" s="95"/>
      <c r="F27" s="95"/>
      <c r="G27" s="95"/>
      <c r="H27" s="96"/>
    </row>
    <row r="28" spans="1:8" x14ac:dyDescent="0.25">
      <c r="A28" s="67" t="s">
        <v>50</v>
      </c>
      <c r="B28" s="67"/>
      <c r="C28" s="67"/>
      <c r="D28" s="57" t="s">
        <v>154</v>
      </c>
      <c r="E28" s="57"/>
      <c r="F28" s="57"/>
      <c r="G28" s="57"/>
      <c r="H28" s="57"/>
    </row>
    <row r="29" spans="1:8" x14ac:dyDescent="0.25">
      <c r="A29" s="67" t="s">
        <v>51</v>
      </c>
      <c r="B29" s="67"/>
      <c r="C29" s="67"/>
      <c r="D29" s="57"/>
      <c r="E29" s="57"/>
      <c r="F29" s="57"/>
      <c r="G29" s="57"/>
      <c r="H29" s="57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7" t="s">
        <v>7</v>
      </c>
      <c r="B33" s="97"/>
      <c r="C33" s="57" t="s">
        <v>141</v>
      </c>
      <c r="D33" s="57"/>
      <c r="E33" s="97" t="s">
        <v>8</v>
      </c>
      <c r="F33" s="97"/>
      <c r="G33" s="57" t="s">
        <v>142</v>
      </c>
      <c r="H33" s="57"/>
    </row>
    <row r="34" spans="1:8" x14ac:dyDescent="0.25">
      <c r="A34" s="97" t="s">
        <v>53</v>
      </c>
      <c r="B34" s="97"/>
      <c r="C34" s="97"/>
      <c r="D34" s="97"/>
      <c r="E34" s="97" t="s">
        <v>54</v>
      </c>
      <c r="F34" s="97"/>
      <c r="G34" s="97"/>
      <c r="H34" s="97"/>
    </row>
    <row r="35" spans="1:8" x14ac:dyDescent="0.25">
      <c r="A35" s="41" t="s">
        <v>55</v>
      </c>
      <c r="B35" s="41" t="s">
        <v>56</v>
      </c>
      <c r="C35" s="97" t="s">
        <v>57</v>
      </c>
      <c r="D35" s="97"/>
      <c r="E35" s="41" t="s">
        <v>55</v>
      </c>
      <c r="F35" s="41" t="s">
        <v>56</v>
      </c>
      <c r="G35" s="97" t="s">
        <v>57</v>
      </c>
      <c r="H35" s="97"/>
    </row>
    <row r="36" spans="1:8" x14ac:dyDescent="0.25">
      <c r="A36" s="101" t="s">
        <v>167</v>
      </c>
      <c r="B36" s="101" t="s">
        <v>157</v>
      </c>
      <c r="C36" s="14" t="s">
        <v>58</v>
      </c>
      <c r="D36" s="45">
        <v>6979395</v>
      </c>
      <c r="E36" s="100"/>
      <c r="F36" s="100"/>
      <c r="G36" s="14" t="s">
        <v>58</v>
      </c>
      <c r="H36" s="13"/>
    </row>
    <row r="37" spans="1:8" x14ac:dyDescent="0.25">
      <c r="A37" s="100"/>
      <c r="B37" s="100"/>
      <c r="C37" s="14" t="s">
        <v>59</v>
      </c>
      <c r="D37" s="45">
        <v>359964</v>
      </c>
      <c r="E37" s="100"/>
      <c r="F37" s="100"/>
      <c r="G37" s="14" t="s">
        <v>59</v>
      </c>
      <c r="H37" s="13"/>
    </row>
    <row r="38" spans="1:8" x14ac:dyDescent="0.25">
      <c r="A38" s="101" t="s">
        <v>166</v>
      </c>
      <c r="B38" s="101" t="s">
        <v>158</v>
      </c>
      <c r="C38" s="14" t="s">
        <v>58</v>
      </c>
      <c r="D38" s="45">
        <v>6979382</v>
      </c>
      <c r="E38" s="100"/>
      <c r="F38" s="100"/>
      <c r="G38" s="14" t="s">
        <v>58</v>
      </c>
      <c r="H38" s="13"/>
    </row>
    <row r="39" spans="1:8" x14ac:dyDescent="0.25">
      <c r="A39" s="100"/>
      <c r="B39" s="100"/>
      <c r="C39" s="14" t="s">
        <v>59</v>
      </c>
      <c r="D39" s="45">
        <v>359916</v>
      </c>
      <c r="E39" s="100"/>
      <c r="F39" s="100"/>
      <c r="G39" s="14" t="s">
        <v>59</v>
      </c>
      <c r="H39" s="13"/>
    </row>
    <row r="40" spans="1:8" x14ac:dyDescent="0.25">
      <c r="A40" s="100"/>
      <c r="B40" s="100"/>
      <c r="C40" s="14" t="s">
        <v>58</v>
      </c>
      <c r="D40" s="13"/>
      <c r="E40" s="100"/>
      <c r="F40" s="100"/>
      <c r="G40" s="14" t="s">
        <v>58</v>
      </c>
      <c r="H40" s="13"/>
    </row>
    <row r="41" spans="1:8" x14ac:dyDescent="0.25">
      <c r="A41" s="100"/>
      <c r="B41" s="100"/>
      <c r="C41" s="14" t="s">
        <v>59</v>
      </c>
      <c r="D41" s="13"/>
      <c r="E41" s="100"/>
      <c r="F41" s="100"/>
      <c r="G41" s="14" t="s">
        <v>59</v>
      </c>
      <c r="H41" s="13"/>
    </row>
    <row r="42" spans="1:8" x14ac:dyDescent="0.25">
      <c r="A42" s="100"/>
      <c r="B42" s="100"/>
      <c r="C42" s="14" t="s">
        <v>58</v>
      </c>
      <c r="D42" s="13"/>
      <c r="E42" s="100"/>
      <c r="F42" s="100"/>
      <c r="G42" s="14" t="s">
        <v>58</v>
      </c>
      <c r="H42" s="13"/>
    </row>
    <row r="43" spans="1:8" x14ac:dyDescent="0.25">
      <c r="A43" s="100"/>
      <c r="B43" s="100"/>
      <c r="C43" s="14" t="s">
        <v>59</v>
      </c>
      <c r="D43" s="13"/>
      <c r="E43" s="100"/>
      <c r="F43" s="100"/>
      <c r="G43" s="14" t="s">
        <v>59</v>
      </c>
      <c r="H43" s="13"/>
    </row>
    <row r="44" spans="1:8" x14ac:dyDescent="0.25">
      <c r="A44" s="98" t="s">
        <v>60</v>
      </c>
      <c r="B44" s="98"/>
      <c r="C44" s="98"/>
      <c r="D44" s="98"/>
      <c r="E44" s="98"/>
      <c r="F44" s="98"/>
      <c r="G44" s="98"/>
      <c r="H44" s="98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_3_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="70" zoomScaleNormal="100" zoomScalePageLayoutView="70" workbookViewId="0">
      <selection activeCell="F16" sqref="F16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25">
      <c r="A5" s="105" t="s">
        <v>61</v>
      </c>
      <c r="B5" s="105"/>
      <c r="C5" s="105"/>
      <c r="D5" s="106">
        <v>1</v>
      </c>
      <c r="E5" s="106"/>
      <c r="F5" s="106"/>
      <c r="G5" s="106"/>
      <c r="H5" s="106"/>
    </row>
    <row r="6" spans="1:8" ht="15" customHeight="1" x14ac:dyDescent="0.25">
      <c r="A6" s="99"/>
      <c r="B6" s="99"/>
      <c r="C6" s="99"/>
      <c r="D6" s="107"/>
      <c r="E6" s="108"/>
      <c r="F6" s="108"/>
      <c r="G6" s="108"/>
      <c r="H6" s="109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51.7</v>
      </c>
      <c r="C11" s="1"/>
      <c r="D11" s="36">
        <v>50.8</v>
      </c>
      <c r="E11" s="1"/>
      <c r="F11" s="36">
        <v>53.3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51.5</v>
      </c>
      <c r="C13" s="1"/>
      <c r="D13" s="36">
        <v>50.6</v>
      </c>
      <c r="E13" s="1"/>
      <c r="F13" s="36">
        <v>52.5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51.6</v>
      </c>
      <c r="C15" s="1"/>
      <c r="D15" s="36">
        <v>50.8</v>
      </c>
      <c r="E15" s="1"/>
      <c r="F15" s="36">
        <v>52.3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/>
      <c r="C19" s="1"/>
      <c r="D19" s="36"/>
      <c r="F19" s="36"/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6"/>
      <c r="C21" s="1"/>
      <c r="D21" s="36"/>
      <c r="F21" s="36"/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6"/>
      <c r="C23" s="1"/>
      <c r="D23" s="36"/>
      <c r="F23" s="36"/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6"/>
      <c r="C27" s="1"/>
      <c r="D27" s="36"/>
      <c r="F27" s="36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/>
      <c r="C29" s="1"/>
      <c r="D29" s="36"/>
      <c r="F29" s="36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/>
      <c r="C31" s="1"/>
      <c r="D31" s="36"/>
      <c r="F31" s="36"/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4" t="s">
        <v>69</v>
      </c>
      <c r="B36" s="99"/>
      <c r="C36" s="99"/>
      <c r="D36" s="99"/>
      <c r="E36" s="99"/>
      <c r="F36" s="99"/>
      <c r="G36" s="99"/>
      <c r="H36" s="99"/>
    </row>
    <row r="37" spans="1:8" x14ac:dyDescent="0.25">
      <c r="A37" s="12" t="s">
        <v>70</v>
      </c>
      <c r="B37" s="110"/>
      <c r="C37" s="111"/>
      <c r="D37" s="111"/>
      <c r="E37" s="105" t="s">
        <v>71</v>
      </c>
      <c r="F37" s="105"/>
      <c r="G37" s="103"/>
      <c r="H37" s="104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97" t="s">
        <v>78</v>
      </c>
      <c r="B42" s="97"/>
      <c r="C42" s="97"/>
      <c r="D42" s="97"/>
      <c r="E42" s="97"/>
      <c r="F42" s="97"/>
      <c r="G42" s="97"/>
      <c r="H42" s="97"/>
    </row>
    <row r="43" spans="1:8" x14ac:dyDescent="0.25">
      <c r="A43" s="112" t="s">
        <v>155</v>
      </c>
      <c r="B43" s="102"/>
      <c r="C43" s="102"/>
      <c r="D43" s="102"/>
      <c r="E43" s="102"/>
      <c r="F43" s="102"/>
      <c r="G43" s="102"/>
      <c r="H43" s="102"/>
    </row>
    <row r="44" spans="1:8" x14ac:dyDescent="0.25">
      <c r="A44" s="102"/>
      <c r="B44" s="102"/>
      <c r="C44" s="102"/>
      <c r="D44" s="102"/>
      <c r="E44" s="102"/>
      <c r="F44" s="102"/>
      <c r="G44" s="102"/>
      <c r="H44" s="102"/>
    </row>
    <row r="45" spans="1:8" x14ac:dyDescent="0.25">
      <c r="A45" s="102"/>
      <c r="B45" s="102"/>
      <c r="C45" s="102"/>
      <c r="D45" s="102"/>
      <c r="E45" s="102"/>
      <c r="F45" s="102"/>
      <c r="G45" s="102"/>
      <c r="H45" s="102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3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_4_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228600</xdr:rowOff>
                  </from>
                  <to>
                    <xdr:col>6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zoomScale="70" zoomScaleNormal="100" zoomScalePageLayoutView="70" workbookViewId="0">
      <selection activeCell="J10" sqref="J10:O10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0" t="s">
        <v>91</v>
      </c>
      <c r="K3" s="120"/>
      <c r="L3" s="120"/>
      <c r="M3" s="120"/>
      <c r="N3" s="120"/>
      <c r="O3" s="120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3" t="s">
        <v>92</v>
      </c>
      <c r="K4" s="114"/>
      <c r="L4" s="115"/>
      <c r="M4" s="121"/>
      <c r="N4" s="122"/>
      <c r="O4" s="123"/>
    </row>
    <row r="5" spans="1:16" ht="19.7" customHeight="1" x14ac:dyDescent="0.25">
      <c r="B5" s="28" t="s">
        <v>62</v>
      </c>
      <c r="C5" s="11">
        <f>IF('MEDICIÓN NIVELES DE RUIDO'!B11=0,"-",'MEDICIÓN NIVELES DE RUIDO'!B11)</f>
        <v>51.7</v>
      </c>
      <c r="D5" s="1"/>
      <c r="E5" s="1"/>
      <c r="F5" s="1"/>
      <c r="G5" s="11">
        <f>IF(E6="-","-",MAX(C5,E6))</f>
        <v>51.7</v>
      </c>
      <c r="J5" s="116"/>
      <c r="K5" s="117"/>
      <c r="L5" s="118"/>
      <c r="M5" s="124"/>
      <c r="N5" s="125"/>
      <c r="O5" s="126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53.3</v>
      </c>
      <c r="D6" s="1"/>
      <c r="E6" s="11">
        <f>IF(C6="-","-",C6-5)</f>
        <v>48.3</v>
      </c>
      <c r="F6" s="1"/>
      <c r="G6" s="1"/>
      <c r="J6" s="120" t="s">
        <v>93</v>
      </c>
      <c r="K6" s="120"/>
      <c r="L6" s="120"/>
      <c r="M6" s="120"/>
      <c r="N6" s="120"/>
      <c r="O6" s="120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19" t="s">
        <v>94</v>
      </c>
      <c r="K7" s="119"/>
      <c r="L7" s="119"/>
      <c r="M7" s="127" t="s">
        <v>99</v>
      </c>
      <c r="N7" s="127"/>
      <c r="O7" s="127"/>
    </row>
    <row r="8" spans="1:16" ht="19.7" customHeight="1" x14ac:dyDescent="0.25">
      <c r="A8" s="129" t="s">
        <v>65</v>
      </c>
      <c r="B8" s="28" t="s">
        <v>62</v>
      </c>
      <c r="C8" s="11">
        <f>IF('MEDICIÓN NIVELES DE RUIDO'!B13=0,"-",'MEDICIÓN NIVELES DE RUIDO'!B13)</f>
        <v>51.5</v>
      </c>
      <c r="D8" s="1"/>
      <c r="E8" s="1"/>
      <c r="F8" s="1"/>
      <c r="G8" s="11">
        <f>IF(E9="-","-",MAX(C8,E9))</f>
        <v>51.5</v>
      </c>
      <c r="J8" s="119" t="s">
        <v>95</v>
      </c>
      <c r="K8" s="119"/>
      <c r="L8" s="119"/>
      <c r="M8" s="127" t="s">
        <v>101</v>
      </c>
      <c r="N8" s="127"/>
      <c r="O8" s="127"/>
    </row>
    <row r="9" spans="1:16" ht="19.7" customHeight="1" x14ac:dyDescent="0.25">
      <c r="A9" s="129"/>
      <c r="B9" s="28" t="s">
        <v>64</v>
      </c>
      <c r="C9" s="11">
        <f xml:space="preserve"> IF('MEDICIÓN NIVELES DE RUIDO'!F13=0,"-",'MEDICIÓN NIVELES DE RUIDO'!F13)</f>
        <v>52.5</v>
      </c>
      <c r="D9" s="1"/>
      <c r="E9" s="11">
        <f>IF(C9="-","-",C9-5)</f>
        <v>47.5</v>
      </c>
      <c r="F9" s="1"/>
      <c r="G9" s="1"/>
      <c r="J9" s="120" t="s">
        <v>96</v>
      </c>
      <c r="K9" s="120"/>
      <c r="L9" s="120"/>
      <c r="M9" s="120"/>
      <c r="N9" s="120"/>
      <c r="O9" s="120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33" t="s">
        <v>103</v>
      </c>
      <c r="K10" s="133"/>
      <c r="L10" s="133"/>
      <c r="M10" s="133"/>
      <c r="N10" s="133"/>
      <c r="O10" s="133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51.6</v>
      </c>
      <c r="D11" s="1"/>
      <c r="E11" s="1"/>
      <c r="F11" s="1"/>
      <c r="G11" s="11">
        <f>IF(E12="-","-",MAX(C11,E12))</f>
        <v>51.6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52.3</v>
      </c>
      <c r="D12" s="1"/>
      <c r="E12" s="11">
        <f>IF(C12="-","-",C12-5)</f>
        <v>47.3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 t="str">
        <f>IF('MEDICIÓN NIVELES DE RUIDO'!B19=0,"-",'MEDICIÓN NIVELES DE RUIDO'!B19)</f>
        <v>-</v>
      </c>
      <c r="D14" s="1"/>
      <c r="E14" s="1"/>
      <c r="F14" s="1"/>
      <c r="G14" s="11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11" t="str">
        <f xml:space="preserve"> IF('MEDICIÓN NIVELES DE RUIDO'!F19=0,"-",'MEDICIÓN NIVELES DE RUIDO'!F19)</f>
        <v>-</v>
      </c>
      <c r="D15" s="1"/>
      <c r="E15" s="11" t="str">
        <f>IF(C15="-","-",C15-5)</f>
        <v>-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29" t="s">
        <v>66</v>
      </c>
      <c r="B17" s="28" t="s">
        <v>62</v>
      </c>
      <c r="C17" s="11" t="str">
        <f>IF('MEDICIÓN NIVELES DE RUIDO'!B21=0,"-",'MEDICIÓN NIVELES DE RUIDO'!B21)</f>
        <v>-</v>
      </c>
      <c r="D17" s="1"/>
      <c r="E17" s="1"/>
      <c r="F17" s="1"/>
      <c r="G17" s="11" t="str">
        <f>IF(E18="-","-",MAX(C17,E18))</f>
        <v>-</v>
      </c>
      <c r="I17" s="11">
        <f>IF(G5="-","-",ROUND(SUM(G5,G8,G11,G14,G17,G20,G23,G26,G29)/COUNTIF(G5:G29,"&gt;0"),0))</f>
        <v>52</v>
      </c>
      <c r="K17" s="11">
        <f>IF(I17="-","-",I17+K20)</f>
        <v>52</v>
      </c>
      <c r="O17" s="20">
        <f>IF(K17="-","-",K17+O20)</f>
        <v>52</v>
      </c>
    </row>
    <row r="18" spans="1:16" ht="19.7" customHeight="1" x14ac:dyDescent="0.25">
      <c r="A18" s="129"/>
      <c r="B18" s="28" t="s">
        <v>64</v>
      </c>
      <c r="C18" s="11" t="str">
        <f xml:space="preserve"> IF('MEDICIÓN NIVELES DE RUIDO'!F21=0,"-",'MEDICIÓN NIVELES DE RUIDO'!F21)</f>
        <v>-</v>
      </c>
      <c r="D18" s="1"/>
      <c r="E18" s="11" t="str">
        <f>IF(C18="-","-",C18-5)</f>
        <v>-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25">
      <c r="B20" s="28" t="s">
        <v>62</v>
      </c>
      <c r="C20" s="11" t="str">
        <f>IF('MEDICIÓN NIVELES DE RUIDO'!B23=0,"-",'MEDICIÓN NIVELES DE RUIDO'!B23)</f>
        <v>-</v>
      </c>
      <c r="D20" s="1"/>
      <c r="E20" s="1"/>
      <c r="F20" s="1"/>
      <c r="G20" s="11" t="str">
        <f>IF(E21="-","-",MAX(C20,E21))</f>
        <v>-</v>
      </c>
      <c r="J20" s="1"/>
      <c r="K20" s="11">
        <f>IF(AND(M7="Seleccione",M8="Seleccione"),"0",IF(M7="Exterior",0,IF(M8="Abierta",5,10)))</f>
        <v>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 t="str">
        <f xml:space="preserve"> IF('MEDICIÓN NIVELES DE RUIDO'!F23=0,"-",'MEDICIÓN NIVELES DE RUIDO'!F23)</f>
        <v>-</v>
      </c>
      <c r="D21" s="1"/>
      <c r="E21" s="11" t="str">
        <f>IF(C21="-","-",C21-5)</f>
        <v>-</v>
      </c>
      <c r="F21" s="1"/>
      <c r="G21" s="1"/>
      <c r="J21" s="131" t="s">
        <v>86</v>
      </c>
      <c r="K21" s="131"/>
      <c r="L21" s="131"/>
      <c r="N21" s="130" t="s">
        <v>85</v>
      </c>
      <c r="O21" s="130"/>
      <c r="P21" s="130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25">
      <c r="B23" s="28" t="s">
        <v>62</v>
      </c>
      <c r="C23" s="11" t="str">
        <f>IF('MEDICIÓN NIVELES DE RUIDO'!B27=0,"-",'MEDICIÓN NIVELES DE RUIDO'!B27)</f>
        <v>-</v>
      </c>
      <c r="D23" s="1"/>
      <c r="E23" s="1"/>
      <c r="F23" s="1"/>
      <c r="G23" s="11" t="str">
        <f>IF(E24="-","-",MAX(C23,E24))</f>
        <v>-</v>
      </c>
    </row>
    <row r="24" spans="1:16" ht="19.7" customHeight="1" x14ac:dyDescent="0.25">
      <c r="B24" s="28" t="s">
        <v>64</v>
      </c>
      <c r="C24" s="11" t="str">
        <f xml:space="preserve"> IF('MEDICIÓN NIVELES DE RUIDO'!F27=0,"-",'MEDICIÓN NIVELES DE RUIDO'!F27)</f>
        <v>-</v>
      </c>
      <c r="D24" s="1"/>
      <c r="E24" s="11" t="str">
        <f>IF(C24="-","-",C24-5)</f>
        <v>-</v>
      </c>
      <c r="F24" s="1"/>
      <c r="G24" s="1"/>
      <c r="K24" s="22"/>
      <c r="L24" s="22"/>
      <c r="M24" s="11">
        <f>IF(K17="-","-",K17-K32)</f>
        <v>52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29" t="s">
        <v>67</v>
      </c>
      <c r="B26" s="28" t="s">
        <v>62</v>
      </c>
      <c r="C26" s="11" t="str">
        <f>IF('MEDICIÓN NIVELES DE RUIDO'!B29=0,"-",'MEDICIÓN NIVELES DE RUIDO'!B29)</f>
        <v>-</v>
      </c>
      <c r="D26" s="1"/>
      <c r="E26" s="1"/>
      <c r="F26" s="1"/>
      <c r="G26" s="11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29"/>
      <c r="B27" s="28" t="s">
        <v>64</v>
      </c>
      <c r="C27" s="11" t="str">
        <f xml:space="preserve"> IF('MEDICIÓN NIVELES DE RUIDO'!F29=0,"-",'MEDICIÓN NIVELES DE RUIDO'!F29)</f>
        <v>-</v>
      </c>
      <c r="D27" s="1"/>
      <c r="E27" s="11" t="str">
        <f>IF(C27="-","-",C27-5)</f>
        <v>-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32" t="s">
        <v>86</v>
      </c>
      <c r="K28" s="132"/>
      <c r="L28" s="132"/>
    </row>
    <row r="29" spans="1:16" ht="19.7" customHeight="1" x14ac:dyDescent="0.25">
      <c r="B29" s="28" t="s">
        <v>62</v>
      </c>
      <c r="C29" s="11" t="str">
        <f>IF('MEDICIÓN NIVELES DE RUIDO'!B31=0,"-",'MEDICIÓN NIVELES DE RUIDO'!B31)</f>
        <v>-</v>
      </c>
      <c r="D29" s="1"/>
      <c r="E29" s="1"/>
      <c r="F29" s="1"/>
      <c r="G29" s="11" t="str">
        <f>IF(E30="-","-",MAX(C29,E30))</f>
        <v>-</v>
      </c>
      <c r="K29" s="34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11" t="str">
        <f xml:space="preserve"> IF('MEDICIÓN NIVELES DE RUIDO'!F31=0,"-",'MEDICIÓN NIVELES DE RUIDO'!F31)</f>
        <v>-</v>
      </c>
      <c r="D30" s="1"/>
      <c r="E30" s="11" t="str">
        <f>IF(C30="-","-",C30-5)</f>
        <v>-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f>'MEDICIÓN NIVELES DE RUIDO'!C40</f>
        <v>0</v>
      </c>
      <c r="J32" s="26"/>
      <c r="K32" s="11">
        <f>C32+K29</f>
        <v>0</v>
      </c>
      <c r="O32" s="20">
        <f>K32</f>
        <v>0</v>
      </c>
    </row>
    <row r="33" spans="1:16" ht="15" customHeight="1" x14ac:dyDescent="0.25">
      <c r="B33" s="128" t="s">
        <v>89</v>
      </c>
      <c r="C33" s="128"/>
      <c r="D33" s="128"/>
      <c r="E33" s="128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_5_ de _6_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tabSelected="1" view="pageLayout" zoomScale="70" zoomScaleNormal="100" zoomScalePageLayoutView="70" workbookViewId="0">
      <selection activeCell="E6" sqref="E6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>
        <v>1</v>
      </c>
      <c r="B6" s="39">
        <v>52</v>
      </c>
      <c r="C6" s="39">
        <v>0</v>
      </c>
      <c r="D6" s="11" t="s">
        <v>130</v>
      </c>
      <c r="E6" s="11" t="s">
        <v>126</v>
      </c>
      <c r="F6" s="10">
        <f>IF(E6="Seleccione","-",IF(E6="Diurno",VLOOKUP(D6,variables!$B$13:$D$17,2,FALSE),VLOOKUP(D6,variables!$B$13:$D$17,3,FALSE)))</f>
        <v>65</v>
      </c>
      <c r="G6" s="11" t="str">
        <f>IF(F6="-","-",IF(F6-B6&lt;0,"Supera","No Supera"))</f>
        <v>No 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49" t="s">
        <v>159</v>
      </c>
      <c r="B19" s="50"/>
      <c r="C19" s="50"/>
      <c r="D19" s="50"/>
      <c r="E19" s="50"/>
      <c r="F19" s="50"/>
      <c r="G19" s="51"/>
    </row>
    <row r="20" spans="1:7" x14ac:dyDescent="0.25">
      <c r="A20" s="49"/>
      <c r="B20" s="50"/>
      <c r="C20" s="50"/>
      <c r="D20" s="50"/>
      <c r="E20" s="50"/>
      <c r="F20" s="50"/>
      <c r="G20" s="51"/>
    </row>
    <row r="21" spans="1:7" x14ac:dyDescent="0.25">
      <c r="A21" s="49"/>
      <c r="B21" s="50"/>
      <c r="C21" s="50"/>
      <c r="D21" s="50"/>
      <c r="E21" s="50"/>
      <c r="F21" s="50"/>
      <c r="G21" s="51"/>
    </row>
    <row r="22" spans="1:7" x14ac:dyDescent="0.25">
      <c r="A22" s="49"/>
      <c r="B22" s="50"/>
      <c r="C22" s="50"/>
      <c r="D22" s="50"/>
      <c r="E22" s="50"/>
      <c r="F22" s="50"/>
      <c r="G22" s="51"/>
    </row>
    <row r="23" spans="1:7" x14ac:dyDescent="0.25">
      <c r="A23" s="49"/>
      <c r="B23" s="50"/>
      <c r="C23" s="50"/>
      <c r="D23" s="50"/>
      <c r="E23" s="50"/>
      <c r="F23" s="50"/>
      <c r="G23" s="51"/>
    </row>
    <row r="24" spans="1:7" x14ac:dyDescent="0.25">
      <c r="A24" s="49"/>
      <c r="B24" s="50"/>
      <c r="C24" s="50"/>
      <c r="D24" s="50"/>
      <c r="E24" s="50"/>
      <c r="F24" s="50"/>
      <c r="G24" s="51"/>
    </row>
    <row r="25" spans="1:7" x14ac:dyDescent="0.25">
      <c r="A25" s="49"/>
      <c r="B25" s="50"/>
      <c r="C25" s="50"/>
      <c r="D25" s="50"/>
      <c r="E25" s="50"/>
      <c r="F25" s="50"/>
      <c r="G25" s="51"/>
    </row>
    <row r="26" spans="1:7" x14ac:dyDescent="0.25">
      <c r="A26" s="49"/>
      <c r="B26" s="50"/>
      <c r="C26" s="50"/>
      <c r="D26" s="50"/>
      <c r="E26" s="50"/>
      <c r="F26" s="50"/>
      <c r="G26" s="51"/>
    </row>
    <row r="27" spans="1:7" x14ac:dyDescent="0.25">
      <c r="A27" s="49"/>
      <c r="B27" s="50"/>
      <c r="C27" s="50"/>
      <c r="D27" s="50"/>
      <c r="E27" s="50"/>
      <c r="F27" s="50"/>
      <c r="G27" s="51"/>
    </row>
    <row r="28" spans="1:7" x14ac:dyDescent="0.25">
      <c r="A28" s="49"/>
      <c r="B28" s="50"/>
      <c r="C28" s="50"/>
      <c r="D28" s="50"/>
      <c r="E28" s="50"/>
      <c r="F28" s="50"/>
      <c r="G28" s="51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6" t="s">
        <v>115</v>
      </c>
      <c r="C32" s="137"/>
      <c r="D32" s="137"/>
      <c r="E32" s="137"/>
      <c r="F32" s="137"/>
      <c r="G32" s="138"/>
    </row>
    <row r="33" spans="1:7" x14ac:dyDescent="0.25">
      <c r="A33" s="39"/>
      <c r="B33" s="57"/>
      <c r="C33" s="57"/>
      <c r="D33" s="57"/>
      <c r="E33" s="57"/>
      <c r="F33" s="57"/>
      <c r="G33" s="57"/>
    </row>
    <row r="34" spans="1:7" x14ac:dyDescent="0.25">
      <c r="A34" s="39"/>
      <c r="B34" s="57"/>
      <c r="C34" s="57"/>
      <c r="D34" s="57"/>
      <c r="E34" s="57"/>
      <c r="F34" s="57"/>
      <c r="G34" s="57"/>
    </row>
    <row r="35" spans="1:7" x14ac:dyDescent="0.25">
      <c r="A35" s="39"/>
      <c r="B35" s="57"/>
      <c r="C35" s="57"/>
      <c r="D35" s="57"/>
      <c r="E35" s="57"/>
      <c r="F35" s="57"/>
      <c r="G35" s="57"/>
    </row>
    <row r="36" spans="1:7" x14ac:dyDescent="0.25">
      <c r="A36" s="39"/>
      <c r="B36" s="57"/>
      <c r="C36" s="57"/>
      <c r="D36" s="57"/>
      <c r="E36" s="57"/>
      <c r="F36" s="57"/>
      <c r="G36" s="57"/>
    </row>
    <row r="37" spans="1:7" x14ac:dyDescent="0.25">
      <c r="A37" s="39"/>
      <c r="B37" s="57"/>
      <c r="C37" s="57"/>
      <c r="D37" s="57"/>
      <c r="E37" s="57"/>
      <c r="F37" s="57"/>
      <c r="G37" s="57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4" t="s">
        <v>117</v>
      </c>
      <c r="B41" s="135"/>
      <c r="C41" s="84"/>
      <c r="D41" s="84"/>
      <c r="E41" s="84"/>
      <c r="F41" s="84"/>
      <c r="G41" s="84"/>
    </row>
    <row r="42" spans="1:7" ht="27" customHeight="1" x14ac:dyDescent="0.25">
      <c r="A42" s="134" t="s">
        <v>118</v>
      </c>
      <c r="B42" s="135"/>
      <c r="C42" s="84"/>
      <c r="D42" s="84"/>
      <c r="E42" s="84"/>
      <c r="F42" s="84"/>
      <c r="G42" s="84"/>
    </row>
    <row r="43" spans="1:7" ht="30" customHeight="1" x14ac:dyDescent="0.25">
      <c r="A43" s="134" t="s">
        <v>119</v>
      </c>
      <c r="B43" s="135"/>
      <c r="C43" s="84"/>
      <c r="D43" s="84"/>
      <c r="E43" s="84"/>
      <c r="F43" s="84"/>
      <c r="G43" s="84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_6_  de _6_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10</v>
      </c>
      <c r="D17">
        <f>MIN('EVALUACIÓN DE NIVELES DE RUIDO'!$O$32+10,D15)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Danilo Sebastian Gutierrez Bornes</cp:lastModifiedBy>
  <cp:lastPrinted>2016-06-02T22:09:11Z</cp:lastPrinted>
  <dcterms:created xsi:type="dcterms:W3CDTF">2015-08-04T14:38:52Z</dcterms:created>
  <dcterms:modified xsi:type="dcterms:W3CDTF">2016-06-08T20:06:39Z</dcterms:modified>
</cp:coreProperties>
</file>