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sana.sanchez\Documents\Denuncia de Ruido\S&amp;D Banquetería\"/>
    </mc:Choice>
  </mc:AlternateContent>
  <xr:revisionPtr revIDLastSave="0" documentId="8_{7E98F376-9C5C-4A4E-B8C7-BDDD9798CFC3}" xr6:coauthVersionLast="37" xr6:coauthVersionMax="37" xr10:uidLastSave="{00000000-0000-0000-0000-000000000000}"/>
  <bookViews>
    <workbookView xWindow="0" yWindow="0" windowWidth="28800" windowHeight="12225" firstSheet="2" activeTab="2" xr2:uid="{00000000-000D-0000-FFFF-FFFF00000000}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62913"/>
</workbook>
</file>

<file path=xl/calcChain.xml><?xml version="1.0" encoding="utf-8"?>
<calcChain xmlns="http://schemas.openxmlformats.org/spreadsheetml/2006/main">
  <c r="K20" i="4" l="1"/>
  <c r="K29" i="4"/>
  <c r="F7" i="5" l="1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K32" i="4" l="1"/>
  <c r="O32" i="4" s="1"/>
  <c r="C30" i="4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 s="1"/>
  <c r="G14" i="4" s="1"/>
  <c r="C14" i="4"/>
  <c r="C12" i="4"/>
  <c r="E12" i="4" s="1"/>
  <c r="C11" i="4"/>
  <c r="C9" i="4"/>
  <c r="E9" i="4" s="1"/>
  <c r="C8" i="4"/>
  <c r="C6" i="4"/>
  <c r="E6" i="4" s="1"/>
  <c r="C5" i="4"/>
  <c r="G5" i="4" l="1"/>
  <c r="G11" i="4"/>
  <c r="G8" i="4"/>
  <c r="D17" i="6"/>
  <c r="C17" i="6"/>
  <c r="I17" i="4" l="1"/>
  <c r="K17" i="4" s="1"/>
  <c r="M24" i="4" s="1"/>
  <c r="O20" i="4" s="1"/>
  <c r="G6" i="5" l="1"/>
  <c r="O17" i="4"/>
</calcChain>
</file>

<file path=xl/sharedStrings.xml><?xml version="1.0" encoding="utf-8"?>
<sst xmlns="http://schemas.openxmlformats.org/spreadsheetml/2006/main" count="281" uniqueCount="161">
  <si>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</si>
  <si>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</si>
  <si>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</si>
  <si>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</si>
  <si>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</si>
  <si>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</si>
  <si>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</si>
  <si>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</si>
  <si>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</si>
  <si>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</si>
  <si>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</si>
  <si>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</si>
  <si>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</si>
  <si>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</si>
  <si>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</si>
  <si>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</si>
  <si>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</si>
  <si>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</si>
  <si>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</si>
  <si>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</si>
  <si>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</si>
  <si>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</si>
  <si>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</si>
  <si>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</si>
  <si>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</si>
  <si>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</si>
  <si>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</si>
  <si>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</si>
  <si>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</si>
  <si>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</si>
  <si>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</si>
  <si>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</si>
  <si>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</si>
  <si>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</si>
  <si>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</si>
  <si>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</si>
  <si>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</si>
  <si>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</si>
  <si>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</si>
  <si>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</si>
  <si>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</si>
  <si>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</si>
  <si>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</si>
  <si>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</si>
  <si>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</si>
  <si>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</si>
  <si>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</si>
  <si>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</si>
  <si>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</si>
  <si>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</si>
  <si>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</si>
  <si>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</si>
  <si>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</si>
  <si>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</si>
  <si>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</si>
  <si>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</si>
  <si>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</si>
  <si>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</si>
  <si>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</si>
  <si>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</si>
  <si>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</si>
  <si>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</si>
  <si>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</si>
  <si>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</si>
  <si>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</si>
  <si>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</si>
  <si>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</si>
  <si>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</si>
  <si>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</si>
  <si>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</si>
  <si>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</si>
  <si>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</si>
  <si>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</si>
  <si>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</si>
  <si>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</si>
  <si>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</si>
  <si>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</si>
  <si>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</si>
  <si>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</si>
  <si>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</si>
  <si>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</si>
  <si>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</si>
  <si>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</si>
  <si>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</si>
  <si>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</si>
  <si>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</si>
  <si>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</si>
  <si>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</si>
  <si>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</si>
  <si>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</si>
  <si>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</si>
  <si>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</si>
  <si>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</si>
  <si>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</si>
  <si>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</si>
  <si>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</si>
  <si>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</si>
  <si>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</si>
  <si>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</si>
  <si>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</si>
  <si>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</si>
  <si>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</si>
  <si>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</si>
  <si>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</si>
  <si>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</si>
  <si>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</si>
  <si>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</si>
  <si>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</si>
  <si>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</si>
  <si>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</si>
  <si>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</si>
  <si>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</si>
  <si>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</si>
  <si>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</si>
  <si>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</si>
  <si>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</si>
  <si>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</si>
  <si>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</si>
  <si>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</si>
  <si>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</si>
  <si>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</si>
  <si>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</si>
  <si>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</si>
  <si>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</si>
  <si>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</si>
  <si>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</si>
  <si>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</si>
  <si>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</si>
  <si>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</si>
  <si>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</si>
  <si>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</si>
  <si>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</si>
  <si>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</si>
  <si>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</si>
  <si>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</si>
  <si>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</si>
  <si>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S&amp;D Banquetería</t>
  </si>
  <si>
    <t>Lote Interior Chumaco, Parcela 47, Lote B</t>
  </si>
  <si>
    <t>Requinoa</t>
  </si>
  <si>
    <t>Centro de eventos</t>
  </si>
  <si>
    <t>Svantek</t>
  </si>
  <si>
    <t>943B</t>
  </si>
  <si>
    <t>5V30A</t>
  </si>
  <si>
    <t>A</t>
  </si>
  <si>
    <t>Lento</t>
  </si>
  <si>
    <t>Camino Interior Chumaco</t>
  </si>
  <si>
    <t>Parcela 47, Lote B</t>
  </si>
  <si>
    <t>Flemin Fabian Bahamonde Soto</t>
  </si>
  <si>
    <t>SEREMI de Salud O'Higgins</t>
  </si>
  <si>
    <t>Certificado calibración Sonómetro</t>
  </si>
  <si>
    <t>Certificado calibración Calibrador</t>
  </si>
  <si>
    <t xml:space="preserve"> WGS 84 </t>
  </si>
  <si>
    <t xml:space="preserve"> WGS 84</t>
  </si>
  <si>
    <t>Animales domesticos lejanos</t>
  </si>
  <si>
    <t>Fuente: Google earth, 2018.</t>
  </si>
  <si>
    <t>19 S</t>
  </si>
  <si>
    <t>Centro S&amp; Banquetería</t>
  </si>
  <si>
    <t>Casa denunciante</t>
  </si>
  <si>
    <t>Pasillo interior de la vivienda</t>
  </si>
  <si>
    <t xml:space="preserve">Se constató que la fuente de ruido se encontraba operando,  
</t>
  </si>
  <si>
    <t>emitiendo ruidos por la reproduccion de musica envasada.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</si>
</sst>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8" fillId="0" borderId="0" xfId="0" applyFont="1" applyFill="1" applyAlignment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3</xdr:col>
          <xdr:colOff>647700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866775</xdr:colOff>
      <xdr:row>11</xdr:row>
      <xdr:rowOff>57150</xdr:rowOff>
    </xdr:from>
    <xdr:to>
      <xdr:col>6</xdr:col>
      <xdr:colOff>523875</xdr:colOff>
      <xdr:row>11</xdr:row>
      <xdr:rowOff>304800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2505075" y="2657475"/>
          <a:ext cx="3467100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25</xdr:row>
      <xdr:rowOff>76200</xdr:rowOff>
    </xdr:from>
    <xdr:to>
      <xdr:col>2</xdr:col>
      <xdr:colOff>828675</xdr:colOff>
      <xdr:row>25</xdr:row>
      <xdr:rowOff>247650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1790700" y="6076950"/>
          <a:ext cx="676275" cy="171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25</xdr:row>
      <xdr:rowOff>66675</xdr:rowOff>
    </xdr:from>
    <xdr:to>
      <xdr:col>4</xdr:col>
      <xdr:colOff>895350</xdr:colOff>
      <xdr:row>25</xdr:row>
      <xdr:rowOff>257175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3629025" y="6067425"/>
          <a:ext cx="809625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25</xdr:row>
      <xdr:rowOff>76200</xdr:rowOff>
    </xdr:from>
    <xdr:to>
      <xdr:col>6</xdr:col>
      <xdr:colOff>809625</xdr:colOff>
      <xdr:row>25</xdr:row>
      <xdr:rowOff>266700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5495925" y="6076950"/>
          <a:ext cx="762000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105940</xdr:colOff>
      <xdr:row>4</xdr:row>
      <xdr:rowOff>123824</xdr:rowOff>
    </xdr:from>
    <xdr:to>
      <xdr:col>7</xdr:col>
      <xdr:colOff>904876</xdr:colOff>
      <xdr:row>23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40" y="933449"/>
          <a:ext cx="5828136" cy="353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35</xdr:row>
      <xdr:rowOff>47625</xdr:rowOff>
    </xdr:from>
    <xdr:to>
      <xdr:col>0</xdr:col>
      <xdr:colOff>371475</xdr:colOff>
      <xdr:row>36</xdr:row>
      <xdr:rowOff>162265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962775"/>
          <a:ext cx="219075" cy="305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3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3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212912</xdr:colOff>
      <xdr:row>40</xdr:row>
      <xdr:rowOff>112059</xdr:rowOff>
    </xdr:from>
    <xdr:to>
      <xdr:col>6</xdr:col>
      <xdr:colOff>560294</xdr:colOff>
      <xdr:row>42</xdr:row>
      <xdr:rowOff>302558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2028265" y="8090647"/>
          <a:ext cx="3978088" cy="7283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J69"/>
  <sheetViews>
    <sheetView showGridLines="0" view="pageLayout" topLeftCell="A13" zoomScaleNormal="100" workbookViewId="0">
      <selection activeCell="K13" sqref="K13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63" t="s">
        <v>2</v>
      </c>
      <c r="B5" s="63"/>
      <c r="C5" s="51" t="s">
        <v>136</v>
      </c>
      <c r="D5" s="51"/>
      <c r="E5" s="51"/>
      <c r="F5" s="51"/>
      <c r="G5" s="51"/>
      <c r="H5" s="51"/>
      <c r="I5" s="51"/>
      <c r="J5" s="51"/>
    </row>
    <row r="6" spans="1:10" x14ac:dyDescent="0.25">
      <c r="A6" s="63" t="s">
        <v>3</v>
      </c>
      <c r="B6" s="63"/>
      <c r="C6" s="66"/>
      <c r="D6" s="51"/>
      <c r="E6" s="51"/>
      <c r="F6" s="51"/>
      <c r="G6" s="51"/>
      <c r="H6" s="51"/>
      <c r="I6" s="51"/>
      <c r="J6" s="51"/>
    </row>
    <row r="7" spans="1:10" x14ac:dyDescent="0.25">
      <c r="A7" s="63" t="s">
        <v>4</v>
      </c>
      <c r="B7" s="63"/>
      <c r="C7" s="51" t="s">
        <v>137</v>
      </c>
      <c r="D7" s="51"/>
      <c r="E7" s="51"/>
      <c r="F7" s="51"/>
      <c r="G7" s="51"/>
      <c r="H7" s="51"/>
      <c r="I7" s="51"/>
      <c r="J7" s="51"/>
    </row>
    <row r="8" spans="1:10" x14ac:dyDescent="0.25">
      <c r="A8" s="63" t="s">
        <v>5</v>
      </c>
      <c r="B8" s="63"/>
      <c r="C8" s="51" t="s">
        <v>138</v>
      </c>
      <c r="D8" s="51"/>
      <c r="E8" s="51"/>
      <c r="F8" s="51"/>
      <c r="G8" s="51"/>
      <c r="H8" s="51"/>
      <c r="I8" s="51"/>
      <c r="J8" s="51"/>
    </row>
    <row r="9" spans="1:10" ht="36" customHeight="1" x14ac:dyDescent="0.25">
      <c r="A9" s="63" t="s">
        <v>6</v>
      </c>
      <c r="B9" s="63"/>
      <c r="C9" s="51" t="s">
        <v>125</v>
      </c>
      <c r="D9" s="51"/>
      <c r="E9" s="51"/>
      <c r="F9" s="51"/>
      <c r="G9" s="51"/>
      <c r="H9" s="51"/>
      <c r="I9" s="51"/>
      <c r="J9" s="51"/>
    </row>
    <row r="10" spans="1:10" x14ac:dyDescent="0.25">
      <c r="A10" s="63" t="s">
        <v>7</v>
      </c>
      <c r="B10" s="63"/>
      <c r="C10" s="51" t="s">
        <v>151</v>
      </c>
      <c r="D10" s="51"/>
      <c r="E10" s="63" t="s">
        <v>8</v>
      </c>
      <c r="F10" s="63"/>
      <c r="G10" s="51" t="s">
        <v>155</v>
      </c>
      <c r="H10" s="51"/>
      <c r="I10" s="51"/>
      <c r="J10" s="51"/>
    </row>
    <row r="11" spans="1:10" x14ac:dyDescent="0.25">
      <c r="A11" s="63" t="s">
        <v>9</v>
      </c>
      <c r="B11" s="63"/>
      <c r="C11" s="52">
        <v>6204156</v>
      </c>
      <c r="D11" s="51"/>
      <c r="E11" s="63" t="s">
        <v>10</v>
      </c>
      <c r="F11" s="63"/>
      <c r="G11" s="52">
        <v>336898</v>
      </c>
      <c r="H11" s="51"/>
      <c r="I11" s="51"/>
      <c r="J11" s="51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63" t="s">
        <v>12</v>
      </c>
      <c r="B15" s="63"/>
      <c r="C15" s="56"/>
      <c r="D15" s="56"/>
      <c r="E15" s="57"/>
      <c r="F15" s="57"/>
      <c r="G15" s="56"/>
      <c r="H15" s="56"/>
      <c r="I15" s="56"/>
      <c r="J15" s="56"/>
    </row>
    <row r="16" spans="1:10" ht="25.5" customHeight="1" x14ac:dyDescent="0.25">
      <c r="A16" s="63" t="s">
        <v>13</v>
      </c>
      <c r="B16" s="63"/>
      <c r="C16" s="56"/>
      <c r="D16" s="56"/>
      <c r="E16" s="58"/>
      <c r="F16" s="59"/>
      <c r="G16" s="56"/>
      <c r="H16" s="56"/>
      <c r="I16" s="56"/>
      <c r="J16" s="56"/>
    </row>
    <row r="17" spans="1:10" ht="25.5" customHeight="1" x14ac:dyDescent="0.25">
      <c r="A17" s="63" t="s">
        <v>14</v>
      </c>
      <c r="B17" s="63"/>
      <c r="C17" s="56"/>
      <c r="D17" s="56"/>
      <c r="E17" s="57"/>
      <c r="F17" s="57"/>
      <c r="G17" s="56"/>
      <c r="H17" s="56"/>
      <c r="I17" s="56"/>
      <c r="J17" s="56"/>
    </row>
    <row r="18" spans="1:10" ht="25.5" customHeight="1" x14ac:dyDescent="0.25">
      <c r="A18" s="63" t="s">
        <v>15</v>
      </c>
      <c r="B18" s="63"/>
      <c r="C18" s="56"/>
      <c r="D18" s="56"/>
      <c r="E18" s="57"/>
      <c r="F18" s="57"/>
      <c r="G18" s="56"/>
      <c r="H18" s="56"/>
      <c r="I18" s="56"/>
      <c r="J18" s="56"/>
    </row>
    <row r="19" spans="1:10" ht="25.5" customHeight="1" x14ac:dyDescent="0.25">
      <c r="A19" s="63" t="s">
        <v>16</v>
      </c>
      <c r="B19" s="63"/>
      <c r="C19" s="56"/>
      <c r="D19" s="56"/>
      <c r="E19" s="67"/>
      <c r="F19" s="68"/>
      <c r="G19" s="56"/>
      <c r="H19" s="56"/>
      <c r="I19" s="56"/>
      <c r="J19" s="56"/>
    </row>
    <row r="20" spans="1:10" ht="25.5" customHeight="1" x14ac:dyDescent="0.25">
      <c r="A20" s="63" t="s">
        <v>17</v>
      </c>
      <c r="B20" s="63"/>
      <c r="C20" s="61"/>
      <c r="D20" s="56"/>
      <c r="E20" s="57"/>
      <c r="F20" s="57"/>
      <c r="G20" s="61"/>
      <c r="H20" s="56"/>
      <c r="I20" s="56"/>
      <c r="J20" s="56"/>
    </row>
    <row r="21" spans="1:10" ht="25.5" customHeight="1" x14ac:dyDescent="0.25">
      <c r="A21" s="63" t="s">
        <v>18</v>
      </c>
      <c r="B21" s="63"/>
      <c r="C21" s="56"/>
      <c r="D21" s="56"/>
      <c r="E21" s="62"/>
      <c r="F21" s="57"/>
      <c r="G21" s="56"/>
      <c r="H21" s="56"/>
      <c r="I21" s="56"/>
      <c r="J21" s="56"/>
    </row>
    <row r="22" spans="1:10" ht="25.5" customHeight="1" x14ac:dyDescent="0.25">
      <c r="A22" s="63" t="s">
        <v>19</v>
      </c>
      <c r="B22" s="63"/>
      <c r="C22" s="56"/>
      <c r="D22" s="56"/>
      <c r="E22" s="57"/>
      <c r="F22" s="57"/>
      <c r="G22" s="56"/>
      <c r="H22" s="56"/>
      <c r="I22" s="56"/>
      <c r="J22" s="56"/>
    </row>
    <row r="23" spans="1:10" ht="25.5" customHeight="1" x14ac:dyDescent="0.25">
      <c r="A23" s="63" t="s">
        <v>20</v>
      </c>
      <c r="B23" s="63"/>
      <c r="C23" s="53" t="s">
        <v>139</v>
      </c>
      <c r="D23" s="54"/>
      <c r="E23" s="54"/>
      <c r="F23" s="54"/>
      <c r="G23" s="54"/>
      <c r="H23" s="54"/>
      <c r="I23" s="54"/>
      <c r="J23" s="55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7" spans="1:10" ht="15.75" customHeight="1" x14ac:dyDescent="0.25">
      <c r="A27" s="60" t="s">
        <v>22</v>
      </c>
      <c r="B27" s="60"/>
      <c r="C27" s="60"/>
      <c r="D27" s="60"/>
      <c r="E27" s="60"/>
      <c r="F27" s="60"/>
      <c r="G27" s="60"/>
      <c r="H27" s="60"/>
      <c r="I27" s="60"/>
      <c r="J27" s="60"/>
    </row>
    <row r="28" spans="1:10" x14ac:dyDescent="0.25">
      <c r="A28" s="7" t="s">
        <v>32</v>
      </c>
      <c r="B28" s="51" t="s">
        <v>140</v>
      </c>
      <c r="C28" s="51"/>
      <c r="D28" s="7" t="s">
        <v>23</v>
      </c>
      <c r="E28" s="64" t="s">
        <v>141</v>
      </c>
      <c r="F28" s="64"/>
      <c r="G28" s="7" t="s">
        <v>24</v>
      </c>
      <c r="H28" s="51">
        <v>8365</v>
      </c>
      <c r="I28" s="51"/>
      <c r="J28" s="51"/>
    </row>
    <row r="29" spans="1:10" x14ac:dyDescent="0.25">
      <c r="A29" s="63" t="s">
        <v>25</v>
      </c>
      <c r="B29" s="63"/>
      <c r="C29" s="63"/>
      <c r="D29" s="63"/>
      <c r="E29" s="65">
        <v>42717</v>
      </c>
      <c r="F29" s="51"/>
      <c r="G29" s="51"/>
      <c r="H29" s="51"/>
      <c r="I29" s="51"/>
      <c r="J29" s="51"/>
    </row>
    <row r="30" spans="1:10" x14ac:dyDescent="0.25">
      <c r="A30" s="63" t="s">
        <v>26</v>
      </c>
      <c r="B30" s="63"/>
      <c r="C30" s="63"/>
      <c r="D30" s="63"/>
      <c r="E30" s="51">
        <v>37498</v>
      </c>
      <c r="F30" s="51"/>
      <c r="G30" s="51"/>
      <c r="H30" s="51"/>
      <c r="I30" s="51"/>
      <c r="J30" s="51"/>
    </row>
    <row r="31" spans="1:10" ht="15.75" customHeight="1" x14ac:dyDescent="0.25">
      <c r="A31" s="60" t="s">
        <v>27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x14ac:dyDescent="0.25">
      <c r="A32" s="7" t="s">
        <v>32</v>
      </c>
      <c r="B32" s="51" t="s">
        <v>140</v>
      </c>
      <c r="C32" s="51"/>
      <c r="D32" s="7" t="s">
        <v>23</v>
      </c>
      <c r="E32" s="64" t="s">
        <v>142</v>
      </c>
      <c r="F32" s="64"/>
      <c r="G32" s="7" t="s">
        <v>24</v>
      </c>
      <c r="H32" s="51">
        <v>7923</v>
      </c>
      <c r="I32" s="51"/>
      <c r="J32" s="51"/>
    </row>
    <row r="33" spans="1:10" ht="15.75" customHeight="1" x14ac:dyDescent="0.25">
      <c r="A33" s="63" t="s">
        <v>25</v>
      </c>
      <c r="B33" s="63"/>
      <c r="C33" s="63"/>
      <c r="D33" s="63"/>
      <c r="E33" s="65">
        <v>42718</v>
      </c>
      <c r="F33" s="51"/>
      <c r="G33" s="51"/>
      <c r="H33" s="51"/>
      <c r="I33" s="51"/>
      <c r="J33" s="51"/>
    </row>
    <row r="34" spans="1:10" ht="15.75" customHeight="1" x14ac:dyDescent="0.25">
      <c r="A34" s="63" t="s">
        <v>26</v>
      </c>
      <c r="B34" s="63"/>
      <c r="C34" s="63"/>
      <c r="D34" s="63"/>
      <c r="E34" s="51">
        <v>37494</v>
      </c>
      <c r="F34" s="51"/>
      <c r="G34" s="51"/>
      <c r="H34" s="51"/>
      <c r="I34" s="51"/>
      <c r="J34" s="51"/>
    </row>
    <row r="35" spans="1:10" ht="15.75" customHeight="1" x14ac:dyDescent="0.25">
      <c r="A35" s="63" t="s">
        <v>28</v>
      </c>
      <c r="B35" s="63"/>
      <c r="C35" s="51" t="s">
        <v>143</v>
      </c>
      <c r="D35" s="51"/>
      <c r="E35" s="51"/>
      <c r="F35" s="73" t="s">
        <v>29</v>
      </c>
      <c r="G35" s="73"/>
      <c r="H35" s="64" t="s">
        <v>144</v>
      </c>
      <c r="I35" s="64"/>
      <c r="J35" s="64"/>
    </row>
    <row r="36" spans="1:10" ht="25.5" customHeight="1" x14ac:dyDescent="0.25">
      <c r="A36" s="63" t="s">
        <v>30</v>
      </c>
      <c r="B36" s="63"/>
      <c r="C36" s="72"/>
      <c r="D36" s="72"/>
      <c r="E36" s="72"/>
      <c r="F36" s="72"/>
      <c r="G36" s="72"/>
      <c r="H36" s="72"/>
      <c r="I36" s="72"/>
      <c r="J36" s="72"/>
    </row>
    <row r="37" spans="1:10" ht="15.75" customHeight="1" x14ac:dyDescent="0.25">
      <c r="A37" s="69" t="s">
        <v>31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0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25"/>
  </sheetData>
  <mergeCells count="85">
    <mergeCell ref="A34:D34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  <mergeCell ref="I15:J15"/>
    <mergeCell ref="C16:D16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C15:D15"/>
    <mergeCell ref="C19:D19"/>
    <mergeCell ref="E19:F19"/>
    <mergeCell ref="E15:F15"/>
    <mergeCell ref="G15:H15"/>
    <mergeCell ref="C11:D11"/>
    <mergeCell ref="C5:J5"/>
    <mergeCell ref="C10:D10"/>
    <mergeCell ref="C6:J6"/>
    <mergeCell ref="C7:J7"/>
    <mergeCell ref="C8:J8"/>
    <mergeCell ref="E10:F10"/>
    <mergeCell ref="E11:F11"/>
    <mergeCell ref="A31:J31"/>
    <mergeCell ref="E28:F28"/>
    <mergeCell ref="H28:J28"/>
    <mergeCell ref="E29:J29"/>
    <mergeCell ref="E30:J30"/>
    <mergeCell ref="A29:D29"/>
    <mergeCell ref="A30:D30"/>
    <mergeCell ref="B28:C28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G19:H19"/>
    <mergeCell ref="C22:D22"/>
    <mergeCell ref="A20:B20"/>
    <mergeCell ref="A1:J1"/>
    <mergeCell ref="C9:J9"/>
    <mergeCell ref="G10:J10"/>
    <mergeCell ref="G11:J11"/>
    <mergeCell ref="C23:J23"/>
    <mergeCell ref="C17:D17"/>
    <mergeCell ref="C18:D18"/>
    <mergeCell ref="E18:F18"/>
    <mergeCell ref="G18:H18"/>
    <mergeCell ref="I18:J18"/>
    <mergeCell ref="E16:F16"/>
    <mergeCell ref="G16:H16"/>
    <mergeCell ref="I16:J16"/>
    <mergeCell ref="I17:J17"/>
    <mergeCell ref="G17:H17"/>
    <mergeCell ref="E17:F17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3</xdr:col>
                    <xdr:colOff>647700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G35"/>
  <sheetViews>
    <sheetView showGridLines="0" view="pageLayout" topLeftCell="A7" zoomScaleNormal="100" workbookViewId="0">
      <selection activeCell="C88" sqref="C88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63" t="s">
        <v>33</v>
      </c>
      <c r="B5" s="63"/>
      <c r="C5" s="64">
        <v>1</v>
      </c>
      <c r="D5" s="64"/>
      <c r="E5" s="64"/>
      <c r="F5" s="64"/>
      <c r="G5" s="64"/>
    </row>
    <row r="6" spans="1:7" x14ac:dyDescent="0.25">
      <c r="A6" s="63" t="s">
        <v>34</v>
      </c>
      <c r="B6" s="63"/>
      <c r="C6" s="64" t="s">
        <v>145</v>
      </c>
      <c r="D6" s="64"/>
      <c r="E6" s="64"/>
      <c r="F6" s="64"/>
      <c r="G6" s="64"/>
    </row>
    <row r="7" spans="1:7" x14ac:dyDescent="0.25">
      <c r="A7" s="63" t="s">
        <v>35</v>
      </c>
      <c r="B7" s="63"/>
      <c r="C7" s="64" t="s">
        <v>146</v>
      </c>
      <c r="D7" s="64"/>
      <c r="E7" s="64"/>
      <c r="F7" s="64"/>
      <c r="G7" s="64"/>
    </row>
    <row r="8" spans="1:7" x14ac:dyDescent="0.25">
      <c r="A8" s="63" t="s">
        <v>5</v>
      </c>
      <c r="B8" s="63"/>
      <c r="C8" s="64" t="s">
        <v>138</v>
      </c>
      <c r="D8" s="64"/>
      <c r="E8" s="64"/>
      <c r="F8" s="64"/>
      <c r="G8" s="64"/>
    </row>
    <row r="9" spans="1:7" x14ac:dyDescent="0.25">
      <c r="A9" s="63" t="s">
        <v>7</v>
      </c>
      <c r="B9" s="63"/>
      <c r="C9" s="51" t="s">
        <v>152</v>
      </c>
      <c r="D9" s="51"/>
      <c r="E9" s="7" t="s">
        <v>8</v>
      </c>
      <c r="F9" s="85" t="s">
        <v>155</v>
      </c>
      <c r="G9" s="82"/>
    </row>
    <row r="10" spans="1:7" ht="25.5" x14ac:dyDescent="0.25">
      <c r="A10" s="63" t="s">
        <v>9</v>
      </c>
      <c r="B10" s="63"/>
      <c r="C10" s="52">
        <v>6204156</v>
      </c>
      <c r="D10" s="51"/>
      <c r="E10" s="7" t="s">
        <v>10</v>
      </c>
      <c r="F10" s="81">
        <v>336898</v>
      </c>
      <c r="G10" s="82"/>
    </row>
    <row r="11" spans="1:7" ht="40.5" customHeight="1" x14ac:dyDescent="0.25">
      <c r="A11" s="63" t="s">
        <v>6</v>
      </c>
      <c r="B11" s="63"/>
      <c r="C11" s="64" t="s">
        <v>125</v>
      </c>
      <c r="D11" s="64"/>
      <c r="E11" s="64"/>
      <c r="F11" s="64"/>
      <c r="G11" s="64"/>
    </row>
    <row r="12" spans="1:7" ht="30" customHeight="1" x14ac:dyDescent="0.25">
      <c r="A12" s="63" t="s">
        <v>36</v>
      </c>
      <c r="B12" s="63"/>
      <c r="C12" s="64"/>
      <c r="D12" s="64"/>
      <c r="E12" s="64"/>
      <c r="F12" s="64"/>
      <c r="G12" s="64"/>
    </row>
    <row r="13" spans="1:7" ht="26.25" customHeight="1" x14ac:dyDescent="0.25">
      <c r="A13" s="76" t="s">
        <v>37</v>
      </c>
      <c r="B13" s="76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7" t="s">
        <v>39</v>
      </c>
      <c r="B18" s="77"/>
      <c r="C18" s="83">
        <v>43148</v>
      </c>
      <c r="D18" s="64"/>
      <c r="E18" s="64"/>
      <c r="F18" s="64"/>
      <c r="G18" s="64"/>
    </row>
    <row r="19" spans="1:7" x14ac:dyDescent="0.25">
      <c r="A19" s="80" t="s">
        <v>40</v>
      </c>
      <c r="B19" s="80"/>
      <c r="C19" s="84">
        <v>0.95833333333333337</v>
      </c>
      <c r="D19" s="64"/>
      <c r="E19" s="64"/>
      <c r="F19" s="64"/>
      <c r="G19" s="64"/>
    </row>
    <row r="20" spans="1:7" x14ac:dyDescent="0.25">
      <c r="A20" s="80" t="s">
        <v>41</v>
      </c>
      <c r="B20" s="80"/>
      <c r="C20" s="84">
        <v>0.98958333333333337</v>
      </c>
      <c r="D20" s="64"/>
      <c r="E20" s="64"/>
      <c r="F20" s="64"/>
      <c r="G20" s="64"/>
    </row>
    <row r="21" spans="1:7" ht="15" customHeight="1" x14ac:dyDescent="0.25">
      <c r="A21" s="80" t="s">
        <v>42</v>
      </c>
      <c r="B21" s="80"/>
      <c r="C21" s="79"/>
      <c r="D21" s="79"/>
      <c r="E21" s="79"/>
      <c r="F21" s="79"/>
      <c r="G21" s="79"/>
    </row>
    <row r="22" spans="1:7" ht="15" customHeight="1" x14ac:dyDescent="0.25">
      <c r="A22" s="77" t="s">
        <v>43</v>
      </c>
      <c r="B22" s="77"/>
      <c r="C22" s="79"/>
      <c r="D22" s="79"/>
      <c r="E22" s="79"/>
      <c r="F22" s="79"/>
      <c r="G22" s="79"/>
    </row>
    <row r="23" spans="1:7" ht="28.5" customHeight="1" x14ac:dyDescent="0.25">
      <c r="A23" s="76" t="s">
        <v>44</v>
      </c>
      <c r="B23" s="76"/>
      <c r="C23" s="78" t="s">
        <v>158</v>
      </c>
      <c r="D23" s="78"/>
      <c r="E23" s="78"/>
      <c r="F23" s="78"/>
      <c r="G23" s="78"/>
    </row>
    <row r="24" spans="1:7" ht="33" customHeight="1" x14ac:dyDescent="0.25">
      <c r="A24" s="74" t="s">
        <v>45</v>
      </c>
      <c r="B24" s="74"/>
      <c r="C24" s="72"/>
      <c r="D24" s="72"/>
      <c r="E24" s="72"/>
      <c r="F24" s="72"/>
      <c r="G24" s="72"/>
    </row>
    <row r="25" spans="1:7" x14ac:dyDescent="0.25">
      <c r="A25" s="77" t="s">
        <v>46</v>
      </c>
      <c r="B25" s="77"/>
      <c r="C25" s="78" t="s">
        <v>153</v>
      </c>
      <c r="D25" s="78"/>
      <c r="E25" s="78"/>
      <c r="F25" s="78"/>
      <c r="G25" s="78"/>
    </row>
    <row r="26" spans="1:7" ht="25.5" x14ac:dyDescent="0.25">
      <c r="A26" s="74" t="s">
        <v>47</v>
      </c>
      <c r="B26" s="74"/>
      <c r="C26" s="39"/>
      <c r="D26" s="7" t="s">
        <v>48</v>
      </c>
      <c r="E26" s="9"/>
      <c r="F26" s="7" t="s">
        <v>49</v>
      </c>
      <c r="G26" s="9"/>
    </row>
    <row r="28" spans="1:7" ht="41.25" customHeight="1" x14ac:dyDescent="0.25">
      <c r="A28" s="76" t="s">
        <v>133</v>
      </c>
      <c r="B28" s="76"/>
      <c r="C28" s="64" t="s">
        <v>147</v>
      </c>
      <c r="D28" s="64"/>
      <c r="E28" s="64"/>
      <c r="F28" s="64"/>
      <c r="G28" s="64"/>
    </row>
    <row r="29" spans="1:7" ht="53.25" customHeight="1" x14ac:dyDescent="0.25">
      <c r="A29" s="74" t="s">
        <v>134</v>
      </c>
      <c r="B29" s="74"/>
      <c r="C29" s="64" t="s">
        <v>148</v>
      </c>
      <c r="D29" s="64"/>
      <c r="E29" s="64"/>
      <c r="F29" s="64"/>
      <c r="G29" s="64"/>
    </row>
    <row r="31" spans="1:7" ht="15" customHeight="1" x14ac:dyDescent="0.25">
      <c r="A31" s="75" t="s">
        <v>135</v>
      </c>
      <c r="B31" s="75"/>
      <c r="C31" s="75"/>
      <c r="D31" s="75"/>
      <c r="E31" s="75"/>
      <c r="F31" s="75"/>
      <c r="G31" s="75"/>
    </row>
    <row r="32" spans="1:7" x14ac:dyDescent="0.25">
      <c r="A32" s="75"/>
      <c r="B32" s="75"/>
      <c r="C32" s="75"/>
      <c r="D32" s="75"/>
      <c r="E32" s="75"/>
      <c r="F32" s="75"/>
      <c r="G32" s="75"/>
    </row>
    <row r="33" spans="1:7" ht="18.75" customHeight="1" x14ac:dyDescent="0.25">
      <c r="A33" s="75"/>
      <c r="B33" s="75"/>
      <c r="C33" s="75"/>
      <c r="D33" s="75"/>
      <c r="E33" s="75"/>
      <c r="F33" s="75"/>
      <c r="G33" s="75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C5:G5"/>
    <mergeCell ref="C6:G6"/>
    <mergeCell ref="C7:G7"/>
    <mergeCell ref="C8:G8"/>
    <mergeCell ref="F9:G9"/>
    <mergeCell ref="A18:B18"/>
    <mergeCell ref="A19:B19"/>
    <mergeCell ref="A20:B20"/>
    <mergeCell ref="A21:B21"/>
    <mergeCell ref="C9:D9"/>
    <mergeCell ref="C10:D10"/>
    <mergeCell ref="C11:G11"/>
    <mergeCell ref="C12:G12"/>
    <mergeCell ref="F10:G10"/>
    <mergeCell ref="A11:B11"/>
    <mergeCell ref="A13:B13"/>
    <mergeCell ref="C18:G18"/>
    <mergeCell ref="C19:G19"/>
    <mergeCell ref="C20:G20"/>
    <mergeCell ref="C25:G25"/>
    <mergeCell ref="C24:D24"/>
    <mergeCell ref="E24:G24"/>
    <mergeCell ref="C23:G23"/>
    <mergeCell ref="C21:D21"/>
    <mergeCell ref="E21:G21"/>
    <mergeCell ref="C22:D22"/>
    <mergeCell ref="E22:G22"/>
    <mergeCell ref="A24:B24"/>
    <mergeCell ref="A25:B25"/>
    <mergeCell ref="A26:B26"/>
    <mergeCell ref="A22:B22"/>
    <mergeCell ref="A23:B23"/>
    <mergeCell ref="A29:B29"/>
    <mergeCell ref="C29:G29"/>
    <mergeCell ref="C28:E28"/>
    <mergeCell ref="F28:G28"/>
    <mergeCell ref="A31:G33"/>
    <mergeCell ref="A28:B28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45"/>
  <sheetViews>
    <sheetView showGridLines="0" tabSelected="1" view="pageLayout" topLeftCell="A12" zoomScaleNormal="100" workbookViewId="0">
      <selection activeCell="E36" sqref="E36:E37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97"/>
      <c r="B3" s="97"/>
      <c r="C3" s="97"/>
      <c r="D3" s="97"/>
      <c r="E3" s="97"/>
      <c r="F3" s="97"/>
      <c r="G3" s="97"/>
      <c r="H3" s="97"/>
    </row>
    <row r="4" spans="1:8" x14ac:dyDescent="0.25">
      <c r="A4" s="86"/>
      <c r="B4" s="87"/>
      <c r="C4" s="87"/>
      <c r="D4" s="87"/>
      <c r="E4" s="87"/>
      <c r="F4" s="87"/>
      <c r="G4" s="87"/>
      <c r="H4" s="88"/>
    </row>
    <row r="5" spans="1:8" x14ac:dyDescent="0.25">
      <c r="A5" s="89"/>
      <c r="B5" s="90"/>
      <c r="C5" s="90"/>
      <c r="D5" s="90"/>
      <c r="E5" s="90"/>
      <c r="F5" s="90"/>
      <c r="G5" s="90"/>
      <c r="H5" s="91"/>
    </row>
    <row r="6" spans="1:8" x14ac:dyDescent="0.25">
      <c r="A6" s="89"/>
      <c r="B6" s="90"/>
      <c r="C6" s="90"/>
      <c r="D6" s="90"/>
      <c r="E6" s="90"/>
      <c r="F6" s="90"/>
      <c r="G6" s="90"/>
      <c r="H6" s="91"/>
    </row>
    <row r="7" spans="1:8" x14ac:dyDescent="0.25">
      <c r="A7" s="89"/>
      <c r="B7" s="90"/>
      <c r="C7" s="90"/>
      <c r="D7" s="90"/>
      <c r="E7" s="90"/>
      <c r="F7" s="90"/>
      <c r="G7" s="90"/>
      <c r="H7" s="91"/>
    </row>
    <row r="8" spans="1:8" x14ac:dyDescent="0.25">
      <c r="A8" s="89"/>
      <c r="B8" s="90"/>
      <c r="C8" s="90"/>
      <c r="D8" s="90"/>
      <c r="E8" s="90"/>
      <c r="F8" s="90"/>
      <c r="G8" s="90"/>
      <c r="H8" s="91"/>
    </row>
    <row r="9" spans="1:8" x14ac:dyDescent="0.25">
      <c r="A9" s="89"/>
      <c r="B9" s="90"/>
      <c r="C9" s="90"/>
      <c r="D9" s="90"/>
      <c r="E9" s="90"/>
      <c r="F9" s="90"/>
      <c r="G9" s="90"/>
      <c r="H9" s="91"/>
    </row>
    <row r="10" spans="1:8" x14ac:dyDescent="0.25">
      <c r="A10" s="89"/>
      <c r="B10" s="90"/>
      <c r="C10" s="90"/>
      <c r="D10" s="90"/>
      <c r="E10" s="90"/>
      <c r="F10" s="90"/>
      <c r="G10" s="90"/>
      <c r="H10" s="91"/>
    </row>
    <row r="11" spans="1:8" x14ac:dyDescent="0.25">
      <c r="A11" s="89"/>
      <c r="B11" s="90"/>
      <c r="C11" s="90"/>
      <c r="D11" s="90"/>
      <c r="E11" s="90"/>
      <c r="F11" s="90"/>
      <c r="G11" s="90"/>
      <c r="H11" s="91"/>
    </row>
    <row r="12" spans="1:8" x14ac:dyDescent="0.25">
      <c r="A12" s="89"/>
      <c r="B12" s="90"/>
      <c r="C12" s="90"/>
      <c r="D12" s="90"/>
      <c r="E12" s="90"/>
      <c r="F12" s="90"/>
      <c r="G12" s="90"/>
      <c r="H12" s="91"/>
    </row>
    <row r="13" spans="1:8" x14ac:dyDescent="0.25">
      <c r="A13" s="89"/>
      <c r="B13" s="90"/>
      <c r="C13" s="90"/>
      <c r="D13" s="90"/>
      <c r="E13" s="90"/>
      <c r="F13" s="90"/>
      <c r="G13" s="90"/>
      <c r="H13" s="91"/>
    </row>
    <row r="14" spans="1:8" x14ac:dyDescent="0.25">
      <c r="A14" s="89"/>
      <c r="B14" s="90"/>
      <c r="C14" s="90"/>
      <c r="D14" s="90"/>
      <c r="E14" s="90"/>
      <c r="F14" s="90"/>
      <c r="G14" s="90"/>
      <c r="H14" s="91"/>
    </row>
    <row r="15" spans="1:8" x14ac:dyDescent="0.25">
      <c r="A15" s="89"/>
      <c r="B15" s="90"/>
      <c r="C15" s="90"/>
      <c r="D15" s="90"/>
      <c r="E15" s="90"/>
      <c r="F15" s="90"/>
      <c r="G15" s="90"/>
      <c r="H15" s="91"/>
    </row>
    <row r="16" spans="1:8" x14ac:dyDescent="0.25">
      <c r="A16" s="89"/>
      <c r="B16" s="90"/>
      <c r="C16" s="90"/>
      <c r="D16" s="90"/>
      <c r="E16" s="90"/>
      <c r="F16" s="90"/>
      <c r="G16" s="90"/>
      <c r="H16" s="91"/>
    </row>
    <row r="17" spans="1:8" x14ac:dyDescent="0.25">
      <c r="A17" s="89"/>
      <c r="B17" s="90"/>
      <c r="C17" s="90"/>
      <c r="D17" s="90"/>
      <c r="E17" s="90"/>
      <c r="F17" s="90"/>
      <c r="G17" s="90"/>
      <c r="H17" s="91"/>
    </row>
    <row r="18" spans="1:8" x14ac:dyDescent="0.25">
      <c r="A18" s="89"/>
      <c r="B18" s="90"/>
      <c r="C18" s="90"/>
      <c r="D18" s="90"/>
      <c r="E18" s="90"/>
      <c r="F18" s="90"/>
      <c r="G18" s="90"/>
      <c r="H18" s="91"/>
    </row>
    <row r="19" spans="1:8" x14ac:dyDescent="0.25">
      <c r="A19" s="89"/>
      <c r="B19" s="90"/>
      <c r="C19" s="90"/>
      <c r="D19" s="90"/>
      <c r="E19" s="90"/>
      <c r="F19" s="90"/>
      <c r="G19" s="90"/>
      <c r="H19" s="91"/>
    </row>
    <row r="20" spans="1:8" x14ac:dyDescent="0.25">
      <c r="A20" s="89"/>
      <c r="B20" s="90"/>
      <c r="C20" s="90"/>
      <c r="D20" s="90"/>
      <c r="E20" s="90"/>
      <c r="F20" s="90"/>
      <c r="G20" s="90"/>
      <c r="H20" s="91"/>
    </row>
    <row r="21" spans="1:8" x14ac:dyDescent="0.25">
      <c r="A21" s="89"/>
      <c r="B21" s="90"/>
      <c r="C21" s="90"/>
      <c r="D21" s="90"/>
      <c r="E21" s="90"/>
      <c r="F21" s="90"/>
      <c r="G21" s="90"/>
      <c r="H21" s="91"/>
    </row>
    <row r="22" spans="1:8" x14ac:dyDescent="0.25">
      <c r="A22" s="89"/>
      <c r="B22" s="90"/>
      <c r="C22" s="90"/>
      <c r="D22" s="90"/>
      <c r="E22" s="90"/>
      <c r="F22" s="90"/>
      <c r="G22" s="90"/>
      <c r="H22" s="91"/>
    </row>
    <row r="23" spans="1:8" x14ac:dyDescent="0.25">
      <c r="A23" s="89"/>
      <c r="B23" s="90"/>
      <c r="C23" s="90"/>
      <c r="D23" s="90"/>
      <c r="E23" s="90"/>
      <c r="F23" s="90"/>
      <c r="G23" s="90"/>
      <c r="H23" s="91"/>
    </row>
    <row r="24" spans="1:8" x14ac:dyDescent="0.25">
      <c r="A24" s="89"/>
      <c r="B24" s="90"/>
      <c r="C24" s="90"/>
      <c r="D24" s="90"/>
      <c r="E24" s="90"/>
      <c r="F24" s="90"/>
      <c r="G24" s="90"/>
      <c r="H24" s="91"/>
    </row>
    <row r="25" spans="1:8" x14ac:dyDescent="0.25">
      <c r="A25" s="89"/>
      <c r="B25" s="90"/>
      <c r="C25" s="90"/>
      <c r="D25" s="90"/>
      <c r="E25" s="90"/>
      <c r="F25" s="90"/>
      <c r="G25" s="90"/>
      <c r="H25" s="91"/>
    </row>
    <row r="26" spans="1:8" x14ac:dyDescent="0.25">
      <c r="A26" s="89"/>
      <c r="B26" s="90"/>
      <c r="C26" s="90"/>
      <c r="D26" s="90"/>
      <c r="E26" s="90"/>
      <c r="F26" s="90"/>
      <c r="G26" s="90"/>
      <c r="H26" s="91"/>
    </row>
    <row r="27" spans="1:8" x14ac:dyDescent="0.25">
      <c r="A27" s="92"/>
      <c r="B27" s="93"/>
      <c r="C27" s="93"/>
      <c r="D27" s="93"/>
      <c r="E27" s="93"/>
      <c r="F27" s="93"/>
      <c r="G27" s="93"/>
      <c r="H27" s="94"/>
    </row>
    <row r="28" spans="1:8" x14ac:dyDescent="0.25">
      <c r="A28" s="73" t="s">
        <v>50</v>
      </c>
      <c r="B28" s="73"/>
      <c r="C28" s="73"/>
      <c r="D28" s="64" t="s">
        <v>154</v>
      </c>
      <c r="E28" s="64"/>
      <c r="F28" s="64"/>
      <c r="G28" s="64"/>
      <c r="H28" s="64"/>
    </row>
    <row r="29" spans="1:8" x14ac:dyDescent="0.25">
      <c r="A29" s="73" t="s">
        <v>51</v>
      </c>
      <c r="B29" s="73"/>
      <c r="C29" s="73"/>
      <c r="D29" s="64"/>
      <c r="E29" s="64"/>
      <c r="F29" s="64"/>
      <c r="G29" s="64"/>
      <c r="H29" s="64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95" t="s">
        <v>7</v>
      </c>
      <c r="B33" s="95"/>
      <c r="C33" s="64" t="s">
        <v>152</v>
      </c>
      <c r="D33" s="64"/>
      <c r="E33" s="95" t="s">
        <v>8</v>
      </c>
      <c r="F33" s="95"/>
      <c r="G33" s="64" t="s">
        <v>155</v>
      </c>
      <c r="H33" s="64"/>
    </row>
    <row r="34" spans="1:8" x14ac:dyDescent="0.25">
      <c r="A34" s="95" t="s">
        <v>53</v>
      </c>
      <c r="B34" s="95"/>
      <c r="C34" s="95"/>
      <c r="D34" s="95"/>
      <c r="E34" s="95" t="s">
        <v>54</v>
      </c>
      <c r="F34" s="95"/>
      <c r="G34" s="95"/>
      <c r="H34" s="95"/>
    </row>
    <row r="35" spans="1:8" ht="30.75" customHeight="1" x14ac:dyDescent="0.25">
      <c r="A35" s="41" t="s">
        <v>55</v>
      </c>
      <c r="B35" s="41" t="s">
        <v>56</v>
      </c>
      <c r="C35" s="95" t="s">
        <v>57</v>
      </c>
      <c r="D35" s="95"/>
      <c r="E35" s="41" t="s">
        <v>55</v>
      </c>
      <c r="F35" s="41" t="s">
        <v>56</v>
      </c>
      <c r="G35" s="95" t="s">
        <v>57</v>
      </c>
      <c r="H35" s="95"/>
    </row>
    <row r="36" spans="1:8" x14ac:dyDescent="0.25">
      <c r="A36" s="98"/>
      <c r="B36" s="99" t="s">
        <v>156</v>
      </c>
      <c r="C36" s="14" t="s">
        <v>58</v>
      </c>
      <c r="D36" s="46">
        <v>6204156</v>
      </c>
      <c r="E36" s="98"/>
      <c r="F36" s="99" t="s">
        <v>157</v>
      </c>
      <c r="G36" s="14" t="s">
        <v>58</v>
      </c>
      <c r="H36" s="47">
        <v>6203984</v>
      </c>
    </row>
    <row r="37" spans="1:8" x14ac:dyDescent="0.25">
      <c r="A37" s="98"/>
      <c r="B37" s="98"/>
      <c r="C37" s="14" t="s">
        <v>59</v>
      </c>
      <c r="D37" s="46">
        <v>336898</v>
      </c>
      <c r="E37" s="98"/>
      <c r="F37" s="98"/>
      <c r="G37" s="14" t="s">
        <v>59</v>
      </c>
      <c r="H37" s="46">
        <v>336813</v>
      </c>
    </row>
    <row r="38" spans="1:8" x14ac:dyDescent="0.25">
      <c r="A38" s="98"/>
      <c r="B38" s="98"/>
      <c r="C38" s="14" t="s">
        <v>58</v>
      </c>
      <c r="D38" s="13"/>
      <c r="E38" s="98"/>
      <c r="F38" s="98"/>
      <c r="G38" s="14" t="s">
        <v>58</v>
      </c>
      <c r="H38" s="13"/>
    </row>
    <row r="39" spans="1:8" x14ac:dyDescent="0.25">
      <c r="A39" s="98"/>
      <c r="B39" s="98"/>
      <c r="C39" s="14" t="s">
        <v>59</v>
      </c>
      <c r="D39" s="13"/>
      <c r="E39" s="98"/>
      <c r="F39" s="98"/>
      <c r="G39" s="14" t="s">
        <v>59</v>
      </c>
      <c r="H39" s="13"/>
    </row>
    <row r="40" spans="1:8" x14ac:dyDescent="0.25">
      <c r="A40" s="98"/>
      <c r="B40" s="98"/>
      <c r="C40" s="14" t="s">
        <v>58</v>
      </c>
      <c r="D40" s="13"/>
      <c r="E40" s="98"/>
      <c r="F40" s="98"/>
      <c r="G40" s="14" t="s">
        <v>58</v>
      </c>
      <c r="H40" s="13"/>
    </row>
    <row r="41" spans="1:8" x14ac:dyDescent="0.25">
      <c r="A41" s="98"/>
      <c r="B41" s="98"/>
      <c r="C41" s="14" t="s">
        <v>59</v>
      </c>
      <c r="D41" s="13"/>
      <c r="E41" s="98"/>
      <c r="F41" s="98"/>
      <c r="G41" s="14" t="s">
        <v>59</v>
      </c>
      <c r="H41" s="13"/>
    </row>
    <row r="42" spans="1:8" x14ac:dyDescent="0.25">
      <c r="A42" s="98"/>
      <c r="B42" s="98"/>
      <c r="C42" s="14" t="s">
        <v>58</v>
      </c>
      <c r="D42" s="13"/>
      <c r="E42" s="98"/>
      <c r="F42" s="98"/>
      <c r="G42" s="14" t="s">
        <v>58</v>
      </c>
      <c r="H42" s="13"/>
    </row>
    <row r="43" spans="1:8" x14ac:dyDescent="0.25">
      <c r="A43" s="98"/>
      <c r="B43" s="98"/>
      <c r="C43" s="14" t="s">
        <v>59</v>
      </c>
      <c r="D43" s="13"/>
      <c r="E43" s="98"/>
      <c r="F43" s="98"/>
      <c r="G43" s="14" t="s">
        <v>59</v>
      </c>
      <c r="H43" s="13"/>
    </row>
    <row r="44" spans="1:8" x14ac:dyDescent="0.25">
      <c r="A44" s="96" t="s">
        <v>60</v>
      </c>
      <c r="B44" s="96"/>
      <c r="C44" s="96"/>
      <c r="D44" s="96"/>
      <c r="E44" s="96"/>
      <c r="F44" s="96"/>
      <c r="G44" s="96"/>
      <c r="H44" s="96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/>
  <dimension ref="A1:H46"/>
  <sheetViews>
    <sheetView showGridLines="0" view="pageLayout" topLeftCell="A19" zoomScaleNormal="100" workbookViewId="0">
      <selection activeCell="C40" sqref="C40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3" t="s">
        <v>61</v>
      </c>
      <c r="B5" s="103"/>
      <c r="C5" s="103"/>
      <c r="D5" s="104">
        <v>1</v>
      </c>
      <c r="E5" s="104"/>
      <c r="F5" s="104"/>
      <c r="G5" s="104"/>
      <c r="H5" s="104"/>
    </row>
    <row r="6" spans="1:8" ht="15" customHeight="1" x14ac:dyDescent="0.25">
      <c r="A6" s="97"/>
      <c r="B6" s="97"/>
      <c r="C6" s="97"/>
      <c r="D6" s="105"/>
      <c r="E6" s="106"/>
      <c r="F6" s="106"/>
      <c r="G6" s="106"/>
      <c r="H6" s="107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55.5</v>
      </c>
      <c r="C11" s="1"/>
      <c r="D11" s="36">
        <v>50.1</v>
      </c>
      <c r="E11" s="1"/>
      <c r="F11" s="36">
        <v>59.3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55.9</v>
      </c>
      <c r="C13" s="1"/>
      <c r="D13" s="36">
        <v>50.3</v>
      </c>
      <c r="E13" s="1"/>
      <c r="F13" s="36">
        <v>59.1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55.6</v>
      </c>
      <c r="C15" s="1"/>
      <c r="D15" s="36">
        <v>50.1</v>
      </c>
      <c r="E15" s="1"/>
      <c r="F15" s="36">
        <v>55.7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>
        <v>55.2</v>
      </c>
      <c r="C19" s="1"/>
      <c r="D19" s="36">
        <v>50.7</v>
      </c>
      <c r="F19" s="36">
        <v>56.2</v>
      </c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6">
        <v>49.1</v>
      </c>
      <c r="C21" s="1"/>
      <c r="D21" s="36">
        <v>47.2</v>
      </c>
      <c r="F21" s="36">
        <v>53.2</v>
      </c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6">
        <v>51</v>
      </c>
      <c r="C23" s="1"/>
      <c r="D23" s="36">
        <v>49.5</v>
      </c>
      <c r="F23" s="36">
        <v>55.1</v>
      </c>
    </row>
    <row r="24" spans="1:6" x14ac:dyDescent="0.25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6">
        <v>57.3</v>
      </c>
      <c r="C27" s="1"/>
      <c r="D27" s="36">
        <v>52.3</v>
      </c>
      <c r="F27" s="36">
        <v>62.3</v>
      </c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>
        <v>51.8</v>
      </c>
      <c r="C29" s="1"/>
      <c r="D29" s="36">
        <v>49.7</v>
      </c>
      <c r="F29" s="36">
        <v>55.4</v>
      </c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6">
        <v>59.1</v>
      </c>
      <c r="C31" s="1"/>
      <c r="D31" s="36">
        <v>53.4</v>
      </c>
      <c r="F31" s="36">
        <v>63.1</v>
      </c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7"/>
      <c r="C36" s="97"/>
      <c r="D36" s="97"/>
      <c r="E36" s="97"/>
      <c r="F36" s="97"/>
      <c r="G36" s="97"/>
      <c r="H36" s="97"/>
    </row>
    <row r="37" spans="1:8" x14ac:dyDescent="0.25">
      <c r="A37" s="12" t="s">
        <v>70</v>
      </c>
      <c r="B37" s="108"/>
      <c r="C37" s="109"/>
      <c r="D37" s="109"/>
      <c r="E37" s="103" t="s">
        <v>71</v>
      </c>
      <c r="F37" s="103"/>
      <c r="G37" s="101">
        <v>0.98958333333333337</v>
      </c>
      <c r="H37" s="102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>
        <v>35.200000000000003</v>
      </c>
      <c r="C40" s="38">
        <v>34.200000000000003</v>
      </c>
      <c r="D40" s="38">
        <v>34.700000000000003</v>
      </c>
      <c r="E40" s="38">
        <v>34.700000000000003</v>
      </c>
      <c r="F40" s="38">
        <v>33.6</v>
      </c>
      <c r="G40" s="38">
        <v>30.3</v>
      </c>
    </row>
    <row r="42" spans="1:8" x14ac:dyDescent="0.25">
      <c r="A42" s="95" t="s">
        <v>78</v>
      </c>
      <c r="B42" s="95"/>
      <c r="C42" s="95"/>
      <c r="D42" s="95"/>
      <c r="E42" s="95"/>
      <c r="F42" s="95"/>
      <c r="G42" s="95"/>
      <c r="H42" s="95"/>
    </row>
    <row r="43" spans="1:8" x14ac:dyDescent="0.25">
      <c r="A43" s="100"/>
      <c r="B43" s="100"/>
      <c r="C43" s="100"/>
      <c r="D43" s="100"/>
      <c r="E43" s="100"/>
      <c r="F43" s="100"/>
      <c r="G43" s="100"/>
      <c r="H43" s="100"/>
    </row>
    <row r="44" spans="1:8" x14ac:dyDescent="0.25">
      <c r="A44" s="100"/>
      <c r="B44" s="100"/>
      <c r="C44" s="100"/>
      <c r="D44" s="100"/>
      <c r="E44" s="100"/>
      <c r="F44" s="100"/>
      <c r="G44" s="100"/>
      <c r="H44" s="100"/>
    </row>
    <row r="45" spans="1:8" x14ac:dyDescent="0.25">
      <c r="A45" s="100"/>
      <c r="B45" s="100"/>
      <c r="C45" s="100"/>
      <c r="D45" s="100"/>
      <c r="E45" s="100"/>
      <c r="F45" s="100"/>
      <c r="G45" s="100"/>
      <c r="H45" s="100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P39"/>
  <sheetViews>
    <sheetView showGridLines="0" view="pageLayout" topLeftCell="A19" zoomScale="85" zoomScaleNormal="100" zoomScalePageLayoutView="85" workbookViewId="0">
      <selection activeCell="B33" sqref="B33:E33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17" t="s">
        <v>91</v>
      </c>
      <c r="K3" s="117"/>
      <c r="L3" s="117"/>
      <c r="M3" s="117"/>
      <c r="N3" s="117"/>
      <c r="O3" s="117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0" t="s">
        <v>92</v>
      </c>
      <c r="K4" s="111"/>
      <c r="L4" s="112"/>
      <c r="M4" s="118">
        <v>1</v>
      </c>
      <c r="N4" s="119"/>
      <c r="O4" s="120"/>
    </row>
    <row r="5" spans="1:16" ht="19.7" customHeight="1" x14ac:dyDescent="0.25">
      <c r="B5" s="28" t="s">
        <v>62</v>
      </c>
      <c r="C5" s="11">
        <f>IF('MEDICIÓN NIVELES DE RUIDO'!B11=0,"-",'MEDICIÓN NIVELES DE RUIDO'!B11)</f>
        <v>55.5</v>
      </c>
      <c r="D5" s="1"/>
      <c r="E5" s="1"/>
      <c r="F5" s="1"/>
      <c r="G5" s="11">
        <f>IF(E6="-","-",MAX(C5,E6))</f>
        <v>55.5</v>
      </c>
      <c r="J5" s="113"/>
      <c r="K5" s="114"/>
      <c r="L5" s="115"/>
      <c r="M5" s="121"/>
      <c r="N5" s="122"/>
      <c r="O5" s="123"/>
    </row>
    <row r="6" spans="1:16" ht="19.7" customHeight="1" x14ac:dyDescent="0.25">
      <c r="B6" s="28" t="s">
        <v>64</v>
      </c>
      <c r="C6" s="11">
        <f xml:space="preserve"> IF('MEDICIÓN NIVELES DE RUIDO'!F11=0,"-",'MEDICIÓN NIVELES DE RUIDO'!F11)</f>
        <v>59.3</v>
      </c>
      <c r="D6" s="1"/>
      <c r="E6" s="11">
        <f>IF(C6="-","-",C6-5)</f>
        <v>54.3</v>
      </c>
      <c r="F6" s="1"/>
      <c r="G6" s="1"/>
      <c r="J6" s="117" t="s">
        <v>93</v>
      </c>
      <c r="K6" s="117"/>
      <c r="L6" s="117"/>
      <c r="M6" s="117"/>
      <c r="N6" s="117"/>
      <c r="O6" s="117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16" t="s">
        <v>94</v>
      </c>
      <c r="K7" s="116"/>
      <c r="L7" s="116"/>
      <c r="M7" s="124" t="s">
        <v>81</v>
      </c>
      <c r="N7" s="124"/>
      <c r="O7" s="124"/>
    </row>
    <row r="8" spans="1:16" ht="19.7" customHeight="1" x14ac:dyDescent="0.25">
      <c r="A8" s="126" t="s">
        <v>65</v>
      </c>
      <c r="B8" s="28" t="s">
        <v>62</v>
      </c>
      <c r="C8" s="11">
        <f>IF('MEDICIÓN NIVELES DE RUIDO'!B13=0,"-",'MEDICIÓN NIVELES DE RUIDO'!B13)</f>
        <v>55.9</v>
      </c>
      <c r="D8" s="1"/>
      <c r="E8" s="1"/>
      <c r="F8" s="1"/>
      <c r="G8" s="11">
        <f>IF(E9="-","-",MAX(C8,E9))</f>
        <v>55.9</v>
      </c>
      <c r="J8" s="116" t="s">
        <v>95</v>
      </c>
      <c r="K8" s="116"/>
      <c r="L8" s="116"/>
      <c r="M8" s="124" t="s">
        <v>82</v>
      </c>
      <c r="N8" s="124"/>
      <c r="O8" s="124"/>
    </row>
    <row r="9" spans="1:16" ht="19.7" customHeight="1" x14ac:dyDescent="0.25">
      <c r="A9" s="126"/>
      <c r="B9" s="28" t="s">
        <v>64</v>
      </c>
      <c r="C9" s="11">
        <f xml:space="preserve"> IF('MEDICIÓN NIVELES DE RUIDO'!F13=0,"-",'MEDICIÓN NIVELES DE RUIDO'!F13)</f>
        <v>59.1</v>
      </c>
      <c r="D9" s="1"/>
      <c r="E9" s="11">
        <f>IF(C9="-","-",C9-5)</f>
        <v>54.1</v>
      </c>
      <c r="F9" s="1"/>
      <c r="G9" s="1"/>
      <c r="J9" s="117" t="s">
        <v>96</v>
      </c>
      <c r="K9" s="117"/>
      <c r="L9" s="117"/>
      <c r="M9" s="117"/>
      <c r="N9" s="117"/>
      <c r="O9" s="117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30" t="s">
        <v>103</v>
      </c>
      <c r="K10" s="130"/>
      <c r="L10" s="130"/>
      <c r="M10" s="130"/>
      <c r="N10" s="130"/>
      <c r="O10" s="130"/>
    </row>
    <row r="11" spans="1:16" ht="19.7" customHeight="1" x14ac:dyDescent="0.25">
      <c r="B11" s="28" t="s">
        <v>62</v>
      </c>
      <c r="C11" s="11">
        <f>IF('MEDICIÓN NIVELES DE RUIDO'!B15=0,"-",'MEDICIÓN NIVELES DE RUIDO'!B15)</f>
        <v>55.6</v>
      </c>
      <c r="D11" s="1"/>
      <c r="E11" s="1"/>
      <c r="F11" s="1"/>
      <c r="G11" s="11">
        <f>IF(E12="-","-",MAX(C11,E12))</f>
        <v>55.6</v>
      </c>
    </row>
    <row r="12" spans="1:16" ht="19.7" customHeight="1" x14ac:dyDescent="0.25">
      <c r="B12" s="28" t="s">
        <v>64</v>
      </c>
      <c r="C12" s="11">
        <f xml:space="preserve"> IF('MEDICIÓN NIVELES DE RUIDO'!F15=0,"-",'MEDICIÓN NIVELES DE RUIDO'!F15)</f>
        <v>55.7</v>
      </c>
      <c r="D12" s="1"/>
      <c r="E12" s="11">
        <f>IF(C12="-","-",C12-5)</f>
        <v>50.7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>
        <f>IF('MEDICIÓN NIVELES DE RUIDO'!B19=0,"-",'MEDICIÓN NIVELES DE RUIDO'!B19)</f>
        <v>55.2</v>
      </c>
      <c r="D14" s="1"/>
      <c r="E14" s="1"/>
      <c r="F14" s="1"/>
      <c r="G14" s="11">
        <f>IF(E15="-","-",MAX(C14,E15))</f>
        <v>55.2</v>
      </c>
      <c r="J14" s="22"/>
    </row>
    <row r="15" spans="1:16" ht="19.7" customHeight="1" x14ac:dyDescent="0.25">
      <c r="B15" s="28" t="s">
        <v>64</v>
      </c>
      <c r="C15" s="11">
        <f xml:space="preserve"> IF('MEDICIÓN NIVELES DE RUIDO'!F19=0,"-",'MEDICIÓN NIVELES DE RUIDO'!F19)</f>
        <v>56.2</v>
      </c>
      <c r="D15" s="1"/>
      <c r="E15" s="11">
        <f>IF(C15="-","-",C15-5)</f>
        <v>51.2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26" t="s">
        <v>66</v>
      </c>
      <c r="B17" s="28" t="s">
        <v>62</v>
      </c>
      <c r="C17" s="11">
        <f>IF('MEDICIÓN NIVELES DE RUIDO'!B21=0,"-",'MEDICIÓN NIVELES DE RUIDO'!B21)</f>
        <v>49.1</v>
      </c>
      <c r="D17" s="1"/>
      <c r="E17" s="1"/>
      <c r="F17" s="1"/>
      <c r="G17" s="11">
        <f>IF(E18="-","-",MAX(C17,E18))</f>
        <v>49.1</v>
      </c>
      <c r="I17" s="11">
        <f>IF(G5="-","-",ROUND(SUM(G5,G8,G11,G14,G17,G20,G23,G26,G29)/COUNTIF(G5:G29,"&gt;0"),0))</f>
        <v>55</v>
      </c>
      <c r="K17" s="11">
        <f>IF(I17="-","-",I17+K20)</f>
        <v>65</v>
      </c>
      <c r="O17" s="20">
        <f>IF(K17="-","-",K17+O20)</f>
        <v>65</v>
      </c>
    </row>
    <row r="18" spans="1:16" ht="19.7" customHeight="1" x14ac:dyDescent="0.25">
      <c r="A18" s="126"/>
      <c r="B18" s="28" t="s">
        <v>64</v>
      </c>
      <c r="C18" s="11">
        <f xml:space="preserve"> IF('MEDICIÓN NIVELES DE RUIDO'!F21=0,"-",'MEDICIÓN NIVELES DE RUIDO'!F21)</f>
        <v>53.2</v>
      </c>
      <c r="D18" s="1"/>
      <c r="E18" s="11">
        <f>IF(C18="-","-",C18-5)</f>
        <v>48.2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25">
      <c r="B20" s="28" t="s">
        <v>62</v>
      </c>
      <c r="C20" s="11">
        <f>IF('MEDICIÓN NIVELES DE RUIDO'!B23=0,"-",'MEDICIÓN NIVELES DE RUIDO'!B23)</f>
        <v>51</v>
      </c>
      <c r="D20" s="1"/>
      <c r="E20" s="1"/>
      <c r="F20" s="1"/>
      <c r="G20" s="11">
        <f>IF(E21="-","-",MAX(C20,E21))</f>
        <v>51</v>
      </c>
      <c r="J20" s="1"/>
      <c r="K20" s="11">
        <f>IF(AND(M7="Seleccione",M8="Seleccione"),"0",IF(M7="Exterior",0,IF(M8="Abierta",5,10)))</f>
        <v>10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>
        <f xml:space="preserve"> IF('MEDICIÓN NIVELES DE RUIDO'!F23=0,"-",'MEDICIÓN NIVELES DE RUIDO'!F23)</f>
        <v>55.1</v>
      </c>
      <c r="D21" s="1"/>
      <c r="E21" s="11">
        <f>IF(C21="-","-",C21-5)</f>
        <v>50.1</v>
      </c>
      <c r="F21" s="1"/>
      <c r="G21" s="1"/>
      <c r="J21" s="128" t="s">
        <v>86</v>
      </c>
      <c r="K21" s="128"/>
      <c r="L21" s="128"/>
      <c r="N21" s="127" t="s">
        <v>85</v>
      </c>
      <c r="O21" s="127"/>
      <c r="P21" s="127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25">
      <c r="B23" s="28" t="s">
        <v>62</v>
      </c>
      <c r="C23" s="11">
        <f>IF('MEDICIÓN NIVELES DE RUIDO'!B27=0,"-",'MEDICIÓN NIVELES DE RUIDO'!B27)</f>
        <v>57.3</v>
      </c>
      <c r="D23" s="1"/>
      <c r="E23" s="1"/>
      <c r="F23" s="1"/>
      <c r="G23" s="11">
        <f>IF(E24="-","-",MAX(C23,E24))</f>
        <v>57.3</v>
      </c>
    </row>
    <row r="24" spans="1:16" ht="19.7" customHeight="1" x14ac:dyDescent="0.25">
      <c r="B24" s="28" t="s">
        <v>64</v>
      </c>
      <c r="C24" s="11">
        <f xml:space="preserve"> IF('MEDICIÓN NIVELES DE RUIDO'!F27=0,"-",'MEDICIÓN NIVELES DE RUIDO'!F27)</f>
        <v>62.3</v>
      </c>
      <c r="D24" s="1"/>
      <c r="E24" s="11">
        <f>IF(C24="-","-",C24-5)</f>
        <v>57.3</v>
      </c>
      <c r="F24" s="1"/>
      <c r="G24" s="1"/>
      <c r="K24" s="22"/>
      <c r="L24" s="22"/>
      <c r="M24" s="11">
        <f>IF(K17="-","-",K17-K32)</f>
        <v>25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26" t="s">
        <v>67</v>
      </c>
      <c r="B26" s="28" t="s">
        <v>62</v>
      </c>
      <c r="C26" s="11">
        <f>IF('MEDICIÓN NIVELES DE RUIDO'!B29=0,"-",'MEDICIÓN NIVELES DE RUIDO'!B29)</f>
        <v>51.8</v>
      </c>
      <c r="D26" s="1"/>
      <c r="E26" s="1"/>
      <c r="F26" s="1"/>
      <c r="G26" s="11">
        <f>IF(E27="-","-",MAX(C26,E27))</f>
        <v>51.8</v>
      </c>
      <c r="K26" s="22"/>
      <c r="L26" s="22"/>
      <c r="N26" s="22"/>
      <c r="O26" s="22"/>
    </row>
    <row r="27" spans="1:16" ht="19.7" customHeight="1" x14ac:dyDescent="0.25">
      <c r="A27" s="126"/>
      <c r="B27" s="28" t="s">
        <v>64</v>
      </c>
      <c r="C27" s="11">
        <f xml:space="preserve"> IF('MEDICIÓN NIVELES DE RUIDO'!F29=0,"-",'MEDICIÓN NIVELES DE RUIDO'!F29)</f>
        <v>55.4</v>
      </c>
      <c r="D27" s="1"/>
      <c r="E27" s="11">
        <f>IF(C27="-","-",C27-5)</f>
        <v>50.4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29" t="s">
        <v>86</v>
      </c>
      <c r="K28" s="129"/>
      <c r="L28" s="129"/>
    </row>
    <row r="29" spans="1:16" ht="19.7" customHeight="1" x14ac:dyDescent="0.25">
      <c r="B29" s="28" t="s">
        <v>62</v>
      </c>
      <c r="C29" s="11">
        <f>IF('MEDICIÓN NIVELES DE RUIDO'!B31=0,"-",'MEDICIÓN NIVELES DE RUIDO'!B31)</f>
        <v>59.1</v>
      </c>
      <c r="D29" s="1"/>
      <c r="E29" s="1"/>
      <c r="F29" s="1"/>
      <c r="G29" s="11">
        <f>IF(E30="-","-",MAX(C29,E30))</f>
        <v>59.1</v>
      </c>
      <c r="K29" s="34">
        <f>IF(M7="Seleccione","0",IF(M7="Exterior",0,IF(M8="Abierta",5,10)))</f>
        <v>10</v>
      </c>
    </row>
    <row r="30" spans="1:16" ht="19.7" customHeight="1" x14ac:dyDescent="0.25">
      <c r="B30" s="28" t="s">
        <v>64</v>
      </c>
      <c r="C30" s="11">
        <f xml:space="preserve"> IF('MEDICIÓN NIVELES DE RUIDO'!F31=0,"-",'MEDICIÓN NIVELES DE RUIDO'!F31)</f>
        <v>63.1</v>
      </c>
      <c r="D30" s="1"/>
      <c r="E30" s="11">
        <f>IF(C30="-","-",C30-5)</f>
        <v>58.1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>
        <v>30</v>
      </c>
      <c r="J32" s="26"/>
      <c r="K32" s="11">
        <f>C32+K29</f>
        <v>40</v>
      </c>
      <c r="O32" s="20">
        <f>K32</f>
        <v>40</v>
      </c>
    </row>
    <row r="33" spans="1:16" ht="15" customHeight="1" x14ac:dyDescent="0.25">
      <c r="B33" s="125" t="s">
        <v>89</v>
      </c>
      <c r="C33" s="125"/>
      <c r="D33" s="125"/>
      <c r="E33" s="125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variables!$B$2:$B$4</xm:f>
          </x14:formula1>
          <xm:sqref>M7</xm:sqref>
        </x14:dataValidation>
        <x14:dataValidation type="list" allowBlank="1" showInputMessage="1" showErrorMessage="1" xr:uid="{00000000-0002-0000-0400-000001000000}">
          <x14:formula1>
            <xm:f>variables!$C$2:$C$5</xm:f>
          </x14:formula1>
          <xm:sqref>M8:O8</xm:sqref>
        </x14:dataValidation>
        <x14:dataValidation type="list" allowBlank="1" showInputMessage="1" showErrorMessage="1" xr:uid="{00000000-0002-0000-0400-000002000000}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G43"/>
  <sheetViews>
    <sheetView showGridLines="0" view="pageLayout" zoomScale="85" zoomScaleNormal="100" zoomScalePageLayoutView="85" workbookViewId="0">
      <selection activeCell="A20" sqref="A20:G20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>
        <v>1</v>
      </c>
      <c r="B6" s="39">
        <v>65</v>
      </c>
      <c r="C6" s="39">
        <v>40</v>
      </c>
      <c r="D6" s="11" t="s">
        <v>132</v>
      </c>
      <c r="E6" s="11" t="s">
        <v>127</v>
      </c>
      <c r="F6" s="10">
        <f>IF(E6="Seleccione","-",IF(E6="Diurno",VLOOKUP(D6,variables!$B$13:$D$17,2,FALSE),VLOOKUP(D6,variables!$B$13:$D$17,3,FALSE)))</f>
        <v>50</v>
      </c>
      <c r="G6" s="11" t="str">
        <f>IF(F6="-","-",IF(F6-B6&lt;0,"Supera","No Supera"))</f>
        <v>Supera</v>
      </c>
    </row>
    <row r="7" spans="1:7" x14ac:dyDescent="0.25">
      <c r="A7" s="39"/>
      <c r="B7" s="39"/>
      <c r="C7" s="39"/>
      <c r="D7" s="11" t="s">
        <v>98</v>
      </c>
      <c r="E7" s="11" t="s">
        <v>98</v>
      </c>
      <c r="F7" s="10" t="str">
        <f>IF(E7="Seleccione","-",IF(E7="Diurno",VLOOKUP(D7,variables!$B$13:$D$17,2,FALSE),VLOOKUP(D7,variables!$B$13:$D$17,3,FALSE)))</f>
        <v>-</v>
      </c>
      <c r="G7" s="11" t="str">
        <f t="shared" ref="G7:G15" si="0">IF(F7="-","-",IF(F7-B7&lt;0,"Supera","No Supera"))</f>
        <v>-</v>
      </c>
    </row>
    <row r="8" spans="1:7" x14ac:dyDescent="0.25">
      <c r="A8" s="39"/>
      <c r="B8" s="39"/>
      <c r="C8" s="39"/>
      <c r="D8" s="11" t="s">
        <v>98</v>
      </c>
      <c r="E8" s="11" t="s">
        <v>98</v>
      </c>
      <c r="F8" s="10" t="str">
        <f>IF(E8="Seleccione","-",IF(E8="Diurno",VLOOKUP(D8,variables!$B$13:$D$17,2,FALSE),VLOOKUP(D8,variables!$B$13:$D$17,3,FALSE)))</f>
        <v>-</v>
      </c>
      <c r="G8" s="11" t="str">
        <f t="shared" si="0"/>
        <v>-</v>
      </c>
    </row>
    <row r="9" spans="1:7" x14ac:dyDescent="0.25">
      <c r="A9" s="39"/>
      <c r="B9" s="39"/>
      <c r="C9" s="39"/>
      <c r="D9" s="11" t="s">
        <v>98</v>
      </c>
      <c r="E9" s="11" t="s">
        <v>98</v>
      </c>
      <c r="F9" s="10" t="str">
        <f>IF(E9="Seleccione","-",IF(E9="Diurno",VLOOKUP(D9,variables!$B$13:$D$17,2,FALSE),VLOOKUP(D9,variables!$B$13:$D$17,3,FALSE)))</f>
        <v>-</v>
      </c>
      <c r="G9" s="11" t="str">
        <f t="shared" si="0"/>
        <v>-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ht="13.5" customHeight="1" x14ac:dyDescent="0.25">
      <c r="A19" s="137" t="s">
        <v>159</v>
      </c>
      <c r="B19" s="138"/>
      <c r="C19" s="138"/>
      <c r="D19" s="138"/>
      <c r="E19" s="138"/>
      <c r="F19" s="138"/>
      <c r="G19" s="139"/>
    </row>
    <row r="20" spans="1:7" x14ac:dyDescent="0.25">
      <c r="A20" s="140" t="s">
        <v>160</v>
      </c>
      <c r="B20" s="141"/>
      <c r="C20" s="141"/>
      <c r="D20" s="141"/>
      <c r="E20" s="141"/>
      <c r="F20" s="141"/>
      <c r="G20" s="142"/>
    </row>
    <row r="21" spans="1:7" x14ac:dyDescent="0.25">
      <c r="A21" s="53"/>
      <c r="B21" s="54"/>
      <c r="C21" s="54"/>
      <c r="D21" s="54"/>
      <c r="E21" s="54"/>
      <c r="F21" s="54"/>
      <c r="G21" s="55"/>
    </row>
    <row r="22" spans="1:7" x14ac:dyDescent="0.25">
      <c r="A22" s="53"/>
      <c r="B22" s="54"/>
      <c r="C22" s="54"/>
      <c r="D22" s="54"/>
      <c r="E22" s="54"/>
      <c r="F22" s="54"/>
      <c r="G22" s="55"/>
    </row>
    <row r="23" spans="1:7" x14ac:dyDescent="0.25">
      <c r="A23" s="53"/>
      <c r="B23" s="54"/>
      <c r="C23" s="54"/>
      <c r="D23" s="54"/>
      <c r="E23" s="54"/>
      <c r="F23" s="54"/>
      <c r="G23" s="55"/>
    </row>
    <row r="24" spans="1:7" x14ac:dyDescent="0.25">
      <c r="A24" s="53"/>
      <c r="B24" s="54"/>
      <c r="C24" s="54"/>
      <c r="D24" s="54"/>
      <c r="E24" s="54"/>
      <c r="F24" s="54"/>
      <c r="G24" s="55"/>
    </row>
    <row r="25" spans="1:7" x14ac:dyDescent="0.25">
      <c r="A25" s="53"/>
      <c r="B25" s="54"/>
      <c r="C25" s="54"/>
      <c r="D25" s="54"/>
      <c r="E25" s="54"/>
      <c r="F25" s="54"/>
      <c r="G25" s="55"/>
    </row>
    <row r="26" spans="1:7" x14ac:dyDescent="0.25">
      <c r="A26" s="53"/>
      <c r="B26" s="54"/>
      <c r="C26" s="54"/>
      <c r="D26" s="54"/>
      <c r="E26" s="54"/>
      <c r="F26" s="54"/>
      <c r="G26" s="55"/>
    </row>
    <row r="27" spans="1:7" x14ac:dyDescent="0.25">
      <c r="A27" s="53"/>
      <c r="B27" s="54"/>
      <c r="C27" s="54"/>
      <c r="D27" s="54"/>
      <c r="E27" s="54"/>
      <c r="F27" s="54"/>
      <c r="G27" s="55"/>
    </row>
    <row r="28" spans="1:7" x14ac:dyDescent="0.25">
      <c r="A28" s="53"/>
      <c r="B28" s="54"/>
      <c r="C28" s="54"/>
      <c r="D28" s="54"/>
      <c r="E28" s="54"/>
      <c r="F28" s="54"/>
      <c r="G28" s="55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34" t="s">
        <v>115</v>
      </c>
      <c r="C32" s="135"/>
      <c r="D32" s="135"/>
      <c r="E32" s="135"/>
      <c r="F32" s="135"/>
      <c r="G32" s="136"/>
    </row>
    <row r="33" spans="1:7" x14ac:dyDescent="0.25">
      <c r="A33" s="39">
        <v>1</v>
      </c>
      <c r="B33" s="64" t="s">
        <v>149</v>
      </c>
      <c r="C33" s="64"/>
      <c r="D33" s="64"/>
      <c r="E33" s="64"/>
      <c r="F33" s="64"/>
      <c r="G33" s="64"/>
    </row>
    <row r="34" spans="1:7" x14ac:dyDescent="0.25">
      <c r="A34" s="39">
        <v>2</v>
      </c>
      <c r="B34" s="64" t="s">
        <v>150</v>
      </c>
      <c r="C34" s="64"/>
      <c r="D34" s="64"/>
      <c r="E34" s="64"/>
      <c r="F34" s="64"/>
      <c r="G34" s="64"/>
    </row>
    <row r="35" spans="1:7" x14ac:dyDescent="0.25">
      <c r="A35" s="39"/>
      <c r="B35" s="64"/>
      <c r="C35" s="64"/>
      <c r="D35" s="64"/>
      <c r="E35" s="64"/>
      <c r="F35" s="64"/>
      <c r="G35" s="64"/>
    </row>
    <row r="36" spans="1:7" x14ac:dyDescent="0.25">
      <c r="A36" s="39"/>
      <c r="B36" s="64"/>
      <c r="C36" s="64"/>
      <c r="D36" s="64"/>
      <c r="E36" s="64"/>
      <c r="F36" s="64"/>
      <c r="G36" s="64"/>
    </row>
    <row r="37" spans="1:7" x14ac:dyDescent="0.25">
      <c r="A37" s="39"/>
      <c r="B37" s="64"/>
      <c r="C37" s="64"/>
      <c r="D37" s="64"/>
      <c r="E37" s="64"/>
      <c r="F37" s="64"/>
      <c r="G37" s="64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31" t="s">
        <v>117</v>
      </c>
      <c r="B41" s="132"/>
      <c r="C41" s="133"/>
      <c r="D41" s="133"/>
      <c r="E41" s="133"/>
      <c r="F41" s="133"/>
      <c r="G41" s="133"/>
    </row>
    <row r="42" spans="1:7" ht="27" customHeight="1" x14ac:dyDescent="0.25">
      <c r="A42" s="131" t="s">
        <v>118</v>
      </c>
      <c r="B42" s="132"/>
      <c r="C42" s="133"/>
      <c r="D42" s="133"/>
      <c r="E42" s="133"/>
      <c r="F42" s="133"/>
      <c r="G42" s="133"/>
    </row>
    <row r="43" spans="1:7" ht="30" customHeight="1" x14ac:dyDescent="0.25">
      <c r="A43" s="131" t="s">
        <v>119</v>
      </c>
      <c r="B43" s="132"/>
      <c r="C43" s="133"/>
      <c r="D43" s="133"/>
      <c r="E43" s="133"/>
      <c r="F43" s="133"/>
      <c r="G43" s="133"/>
    </row>
  </sheetData>
  <mergeCells count="22"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B32:G32"/>
    <mergeCell ref="B33:G33"/>
    <mergeCell ref="B34:G34"/>
    <mergeCell ref="B35:G35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variables!$B$12:$B$17</xm:f>
          </x14:formula1>
          <xm:sqref>D6:D15</xm:sqref>
        </x14:dataValidation>
        <x14:dataValidation type="list" allowBlank="1" showInputMessage="1" showErrorMessage="1" xr:uid="{00000000-0002-0000-0500-000001000000}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50</v>
      </c>
      <c r="D17">
        <f>MIN('EVALUACIÓN DE NIVELES DE RUIDO'!$O$32+10,D15)</f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Susana Sánchez Valenzuela</cp:lastModifiedBy>
  <cp:lastPrinted>2015-08-05T13:06:40Z</cp:lastPrinted>
  <dcterms:created xsi:type="dcterms:W3CDTF">2015-08-04T14:38:52Z</dcterms:created>
  <dcterms:modified xsi:type="dcterms:W3CDTF">2018-10-26T11:41:19Z</dcterms:modified>
</cp:coreProperties>
</file>