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hidePivotFieldList="1" defaultThemeVersion="124226"/>
  <bookViews>
    <workbookView xWindow="9585" yWindow="-15" windowWidth="9660" windowHeight="8730" tabRatio="727"/>
  </bookViews>
  <sheets>
    <sheet name="Diciembre 2012" sheetId="16" r:id="rId1"/>
  </sheets>
  <definedNames>
    <definedName name="\C">#REF!</definedName>
    <definedName name="\E">#REF!</definedName>
    <definedName name="\G">#REF!</definedName>
    <definedName name="\L">#REF!</definedName>
    <definedName name="\M">#REF!</definedName>
    <definedName name="\P">#REF!</definedName>
    <definedName name="\R">#REF!</definedName>
    <definedName name="\Z">#REF!</definedName>
    <definedName name="_xlnm.Print_Area" localSheetId="0">'Diciembre 2012'!$A$2:$L$39</definedName>
    <definedName name="CONSUMO">#REF!</definedName>
    <definedName name="Consumo_Alimento">#REF!</definedName>
    <definedName name="Consumo_de_Crianza">#REF!</definedName>
    <definedName name="Consumo_de_Engorda">#REF!</definedName>
    <definedName name="Consumo_de_Gestante">#REF!</definedName>
    <definedName name="Consumo_de_Lactante">#REF!</definedName>
    <definedName name="Consumo_de_Lechon">#REF!</definedName>
    <definedName name="Consumo_de_mamón">#REF!</definedName>
    <definedName name="Consumo_de_mamón_I">#REF!</definedName>
    <definedName name="Consumo_kg">#REF!,#REF!</definedName>
    <definedName name="COSTO">#REF!</definedName>
    <definedName name="Costo_Kg">+#REF!/#REF!</definedName>
    <definedName name="Crianza">#REF!</definedName>
    <definedName name="Engorda">#REF!</definedName>
    <definedName name="Fórmula_Crianza">#REF!</definedName>
    <definedName name="Fórmula_Gestante">#REF!</definedName>
    <definedName name="Fórmula_Lactante">#REF!</definedName>
    <definedName name="Fórmula_lechon">#REF!</definedName>
    <definedName name="Fórmula_mamón">#REF!</definedName>
    <definedName name="Fórmula_mamón_I">#REF!</definedName>
    <definedName name="G">#REF!</definedName>
    <definedName name="Gasto_Alimento">#REF!</definedName>
    <definedName name="Gestante">#REF!</definedName>
    <definedName name="Lactante">#REF!</definedName>
    <definedName name="Lechon">#REF!</definedName>
    <definedName name="Mamón">#REF!</definedName>
    <definedName name="Mamón_I">#REF!</definedName>
    <definedName name="WW">#REF!</definedName>
  </definedNames>
  <calcPr calcId="125725"/>
</workbook>
</file>

<file path=xl/calcChain.xml><?xml version="1.0" encoding="utf-8"?>
<calcChain xmlns="http://schemas.openxmlformats.org/spreadsheetml/2006/main">
  <c r="K37" i="16"/>
  <c r="J37"/>
  <c r="C7" l="1"/>
  <c r="D7"/>
  <c r="E7"/>
  <c r="M8"/>
  <c r="M9"/>
  <c r="S9" s="1"/>
  <c r="M10"/>
  <c r="M11"/>
  <c r="S11" s="1"/>
  <c r="M12"/>
  <c r="S12" s="1"/>
  <c r="M13"/>
  <c r="M14"/>
  <c r="S14" s="1"/>
  <c r="M15"/>
  <c r="S15" s="1"/>
  <c r="M16"/>
  <c r="S16" s="1"/>
  <c r="M17"/>
  <c r="S17" s="1"/>
  <c r="M18"/>
  <c r="S18" s="1"/>
  <c r="M19"/>
  <c r="M20"/>
  <c r="M21"/>
  <c r="S21" s="1"/>
  <c r="M22"/>
  <c r="S22" s="1"/>
  <c r="M23"/>
  <c r="S23" s="1"/>
  <c r="M24"/>
  <c r="S24" s="1"/>
  <c r="M25"/>
  <c r="S25" s="1"/>
  <c r="M26"/>
  <c r="M27"/>
  <c r="S27" s="1"/>
  <c r="M28"/>
  <c r="S28" s="1"/>
  <c r="M29"/>
  <c r="S29" s="1"/>
  <c r="M30"/>
  <c r="M31"/>
  <c r="S31" s="1"/>
  <c r="M32"/>
  <c r="S32" s="1"/>
  <c r="M33"/>
  <c r="S33" s="1"/>
  <c r="M34"/>
  <c r="S34" s="1"/>
  <c r="M35"/>
  <c r="S35" s="1"/>
  <c r="M36"/>
  <c r="K7"/>
  <c r="L7"/>
  <c r="G7"/>
  <c r="H7"/>
  <c r="I7"/>
  <c r="J7"/>
  <c r="F7"/>
  <c r="I43"/>
  <c r="N43" s="1"/>
  <c r="L42"/>
  <c r="J42"/>
  <c r="H42"/>
  <c r="L37"/>
  <c r="I37"/>
  <c r="H37"/>
  <c r="G37"/>
  <c r="F37"/>
  <c r="E37"/>
  <c r="D37"/>
  <c r="C37"/>
  <c r="N36"/>
  <c r="S36"/>
  <c r="N35"/>
  <c r="N34"/>
  <c r="N33"/>
  <c r="N32"/>
  <c r="N31"/>
  <c r="N30"/>
  <c r="S30"/>
  <c r="N29"/>
  <c r="N28"/>
  <c r="N27"/>
  <c r="N26"/>
  <c r="S26"/>
  <c r="N25"/>
  <c r="N24"/>
  <c r="N23"/>
  <c r="N22"/>
  <c r="N21"/>
  <c r="N20"/>
  <c r="S20"/>
  <c r="N19"/>
  <c r="S19"/>
  <c r="N18"/>
  <c r="U17"/>
  <c r="T17"/>
  <c r="Q17"/>
  <c r="N17"/>
  <c r="N16"/>
  <c r="N15"/>
  <c r="N14"/>
  <c r="R13"/>
  <c r="N13"/>
  <c r="N12"/>
  <c r="N11"/>
  <c r="R10"/>
  <c r="N10"/>
  <c r="N9"/>
  <c r="N8"/>
  <c r="S8"/>
  <c r="R7"/>
  <c r="S10" l="1"/>
  <c r="N7"/>
  <c r="P10" s="1"/>
  <c r="R17"/>
  <c r="I42"/>
  <c r="N42" s="1"/>
  <c r="S13"/>
  <c r="M7"/>
  <c r="P14" l="1"/>
  <c r="P16"/>
  <c r="P8"/>
  <c r="P13"/>
  <c r="P28"/>
  <c r="P25"/>
  <c r="P26"/>
  <c r="P24"/>
  <c r="P23"/>
  <c r="P18"/>
  <c r="P17"/>
  <c r="P36"/>
  <c r="P20"/>
  <c r="P34"/>
  <c r="P21"/>
  <c r="P31"/>
  <c r="P12"/>
  <c r="S7"/>
  <c r="P30"/>
  <c r="P11"/>
  <c r="P29"/>
  <c r="P7"/>
  <c r="P35"/>
  <c r="P15"/>
  <c r="P19"/>
  <c r="P33"/>
  <c r="P22"/>
  <c r="P32"/>
  <c r="P27"/>
  <c r="P9"/>
</calcChain>
</file>

<file path=xl/sharedStrings.xml><?xml version="1.0" encoding="utf-8"?>
<sst xmlns="http://schemas.openxmlformats.org/spreadsheetml/2006/main" count="77" uniqueCount="61">
  <si>
    <t>Starter2</t>
  </si>
  <si>
    <t>Lechón</t>
  </si>
  <si>
    <t>Engorda</t>
  </si>
  <si>
    <t>Lactancia</t>
  </si>
  <si>
    <t xml:space="preserve">Consumo </t>
  </si>
  <si>
    <t>Insumo</t>
  </si>
  <si>
    <t>Maíz</t>
  </si>
  <si>
    <t>Harinilla de Trigo</t>
  </si>
  <si>
    <t>Carbonato de Calcio</t>
  </si>
  <si>
    <t>Núcleo Lechón</t>
  </si>
  <si>
    <t>Núcleo Reproductores</t>
  </si>
  <si>
    <t>Sal</t>
  </si>
  <si>
    <t>Sulfato de cobre</t>
  </si>
  <si>
    <t>Lisina 98 %</t>
  </si>
  <si>
    <t>ton.</t>
  </si>
  <si>
    <t>Crianza2</t>
  </si>
  <si>
    <t>DL-Metionina</t>
  </si>
  <si>
    <t>Treonina</t>
  </si>
  <si>
    <t>Crianza1</t>
  </si>
  <si>
    <t>Harina de Pescado</t>
  </si>
  <si>
    <t>Fosfato bicálcico</t>
  </si>
  <si>
    <t>Gestación</t>
  </si>
  <si>
    <t>Starter1</t>
  </si>
  <si>
    <t>Núcleo Crianza-Engorda</t>
  </si>
  <si>
    <t>Teórico</t>
  </si>
  <si>
    <t>Phyzyme XP Premix</t>
  </si>
  <si>
    <t>Porzyme XAP</t>
  </si>
  <si>
    <t>Engorda2</t>
  </si>
  <si>
    <t>%</t>
  </si>
  <si>
    <t>estimado</t>
  </si>
  <si>
    <t>Consumo Tons.</t>
  </si>
  <si>
    <t>insumos</t>
  </si>
  <si>
    <t xml:space="preserve"> ocupado adicional</t>
  </si>
  <si>
    <t>en reemplazo mezcla,  harinilla</t>
  </si>
  <si>
    <t>Concentrado Soya 62%</t>
  </si>
  <si>
    <t>Consumo teorico</t>
  </si>
  <si>
    <t>Consumo real</t>
  </si>
  <si>
    <t>Real</t>
  </si>
  <si>
    <t>Teorico</t>
  </si>
  <si>
    <t>Merma</t>
  </si>
  <si>
    <t>Ingaso P712</t>
  </si>
  <si>
    <t>Cloruro de Amonio</t>
  </si>
  <si>
    <t>Colistina Premix</t>
  </si>
  <si>
    <t>Porkland Chile S.A.</t>
  </si>
  <si>
    <t>Lincomicina 4,4</t>
  </si>
  <si>
    <t>Mezcla 80/20</t>
  </si>
  <si>
    <t>Zincoret</t>
  </si>
  <si>
    <t>Ingaso P140</t>
  </si>
  <si>
    <t>Suero Lac.</t>
  </si>
  <si>
    <t>Dairylac</t>
  </si>
  <si>
    <t>Kilos a despachar</t>
  </si>
  <si>
    <t>Pedido</t>
  </si>
  <si>
    <t>Stock actual</t>
  </si>
  <si>
    <t>Precio</t>
  </si>
  <si>
    <t>Aurofac (clortetraciclina)</t>
  </si>
  <si>
    <t>Zanil 10% (oxitetraciclina)</t>
  </si>
  <si>
    <t>Dr. Alfonso Campos S.</t>
  </si>
  <si>
    <t>Microsource</t>
  </si>
  <si>
    <t>Micofix</t>
  </si>
  <si>
    <t>Soya 47%</t>
  </si>
  <si>
    <t>01-12-2012 en adelante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</si>
</sst>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0.0"/>
    <numFmt numFmtId="165" formatCode="#,##0.0"/>
    <numFmt numFmtId="166" formatCode="0.0%"/>
    <numFmt numFmtId="167" formatCode="_-[$€-2]\ * #,##0.00_-;\-[$€-2]\ * #,##0.00_-;_-[$€-2]\ * &quot;-&quot;??_-"/>
    <numFmt numFmtId="168" formatCode="0.000"/>
  </numFmts>
  <fonts count="51">
    <font>
      <sz val="10"/>
      <name val="MS Sans Serif"/>
    </font>
    <font>
      <sz val="10"/>
      <name val="MS Sans Serif"/>
      <family val="2"/>
    </font>
    <font>
      <b/>
      <sz val="10"/>
      <color indexed="10"/>
      <name val="MS Sans Serif"/>
      <family val="2"/>
    </font>
    <font>
      <sz val="10"/>
      <color indexed="12"/>
      <name val="MS Sans Serif"/>
      <family val="2"/>
    </font>
    <font>
      <sz val="8"/>
      <name val="MS Sans Serif"/>
      <family val="2"/>
    </font>
    <font>
      <b/>
      <sz val="10"/>
      <color indexed="18"/>
      <name val="MS Sans Serif"/>
      <family val="2"/>
    </font>
    <font>
      <sz val="10"/>
      <color indexed="18"/>
      <name val="MS Sans Serif"/>
      <family val="2"/>
    </font>
    <font>
      <b/>
      <sz val="18"/>
      <name val="MS Sans Serif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10"/>
      <name val="Courier"/>
      <family val="3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Helv"/>
    </font>
    <font>
      <sz val="10"/>
      <name val="Times New Roman"/>
      <family val="1"/>
    </font>
    <font>
      <b/>
      <sz val="10"/>
      <name val="Courier"/>
      <family val="3"/>
    </font>
    <font>
      <b/>
      <sz val="8"/>
      <name val="Times New Roman"/>
      <family val="1"/>
    </font>
    <font>
      <b/>
      <sz val="12"/>
      <color indexed="21"/>
      <name val="MS Sans Serif"/>
      <family val="2"/>
    </font>
    <font>
      <sz val="7"/>
      <name val="MS Sans Serif"/>
      <family val="2"/>
    </font>
    <font>
      <b/>
      <sz val="12"/>
      <name val="MS Sans Serif"/>
      <family val="2"/>
    </font>
    <font>
      <sz val="8"/>
      <color indexed="10"/>
      <name val="Times New Roman"/>
      <family val="1"/>
    </font>
    <font>
      <sz val="12"/>
      <color indexed="10"/>
      <name val="Times New Roman"/>
      <family val="1"/>
    </font>
    <font>
      <b/>
      <sz val="8"/>
      <color indexed="56"/>
      <name val="Times New Roman"/>
      <family val="1"/>
    </font>
    <font>
      <b/>
      <sz val="11"/>
      <name val="Arial"/>
      <family val="2"/>
    </font>
    <font>
      <b/>
      <sz val="13.5"/>
      <color indexed="10"/>
      <name val="MS Sans Serif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MS Sans Serif"/>
      <family val="2"/>
    </font>
    <font>
      <b/>
      <sz val="10"/>
      <color rgb="FFFF0000"/>
      <name val="MS Sans Serif"/>
      <family val="2"/>
    </font>
    <font>
      <b/>
      <sz val="11"/>
      <color rgb="FFFF0000"/>
      <name val="MS Sans Serif"/>
      <family val="2"/>
    </font>
    <font>
      <b/>
      <sz val="14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1" fontId="10" fillId="0" borderId="1" applyNumberFormat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4" borderId="0" applyNumberFormat="0" applyBorder="0" applyAlignment="0" applyProtection="0"/>
    <xf numFmtId="0" fontId="14" fillId="16" borderId="2" applyNumberFormat="0" applyAlignment="0" applyProtection="0"/>
    <xf numFmtId="0" fontId="15" fillId="17" borderId="3" applyNumberFormat="0" applyAlignment="0" applyProtection="0"/>
    <xf numFmtId="0" fontId="16" fillId="0" borderId="4" applyNumberFormat="0" applyFill="0" applyAlignment="0" applyProtection="0"/>
    <xf numFmtId="0" fontId="17" fillId="0" borderId="0" applyNumberFormat="0" applyFill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21" borderId="0" applyNumberFormat="0" applyBorder="0" applyAlignment="0" applyProtection="0"/>
    <xf numFmtId="0" fontId="18" fillId="7" borderId="2" applyNumberFormat="0" applyAlignment="0" applyProtection="0"/>
    <xf numFmtId="167" fontId="19" fillId="0" borderId="0" applyFont="0" applyFill="0" applyBorder="0" applyAlignment="0" applyProtection="0"/>
    <xf numFmtId="0" fontId="20" fillId="3" borderId="0" applyNumberFormat="0" applyBorder="0" applyAlignment="0" applyProtection="0"/>
    <xf numFmtId="4" fontId="29" fillId="0" borderId="0" applyFont="0" applyFill="0" applyBorder="0" applyAlignment="0" applyProtection="0"/>
    <xf numFmtId="43" fontId="30" fillId="0" borderId="0" applyFont="0" applyFill="0" applyBorder="0" applyAlignment="0" applyProtection="0"/>
    <xf numFmtId="4" fontId="29" fillId="0" borderId="0" applyFont="0" applyFill="0" applyBorder="0" applyAlignment="0" applyProtection="0"/>
    <xf numFmtId="40" fontId="8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21" fillId="22" borderId="0" applyNumberFormat="0" applyBorder="0" applyAlignment="0" applyProtection="0"/>
    <xf numFmtId="0" fontId="19" fillId="0" borderId="0"/>
    <xf numFmtId="0" fontId="1" fillId="0" borderId="0"/>
    <xf numFmtId="0" fontId="8" fillId="0" borderId="0"/>
    <xf numFmtId="0" fontId="1" fillId="0" borderId="0"/>
    <xf numFmtId="0" fontId="10" fillId="23" borderId="5" applyNumberFormat="0" applyFont="0" applyAlignment="0" applyProtection="0"/>
    <xf numFmtId="9" fontId="19" fillId="0" borderId="0" applyFont="0" applyFill="0" applyBorder="0" applyAlignment="0" applyProtection="0"/>
    <xf numFmtId="0" fontId="22" fillId="16" borderId="6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17" fillId="0" borderId="9" applyNumberFormat="0" applyFill="0" applyAlignment="0" applyProtection="0"/>
    <xf numFmtId="0" fontId="28" fillId="0" borderId="10" applyNumberFormat="0" applyFill="0" applyAlignment="0" applyProtection="0"/>
  </cellStyleXfs>
  <cellXfs count="104">
    <xf numFmtId="0" fontId="0" fillId="0" borderId="0" xfId="0"/>
    <xf numFmtId="0" fontId="8" fillId="0" borderId="0" xfId="42"/>
    <xf numFmtId="0" fontId="9" fillId="0" borderId="0" xfId="42" applyFont="1" applyAlignment="1">
      <alignment horizontal="center"/>
    </xf>
    <xf numFmtId="0" fontId="8" fillId="0" borderId="0" xfId="42" applyFill="1"/>
    <xf numFmtId="3" fontId="8" fillId="0" borderId="0" xfId="42" applyNumberFormat="1" applyFont="1" applyFill="1"/>
    <xf numFmtId="0" fontId="3" fillId="0" borderId="0" xfId="42" applyFont="1"/>
    <xf numFmtId="165" fontId="5" fillId="0" borderId="11" xfId="42" applyNumberFormat="1" applyFont="1" applyBorder="1" applyAlignment="1">
      <alignment horizontal="center"/>
    </xf>
    <xf numFmtId="165" fontId="5" fillId="0" borderId="12" xfId="42" applyNumberFormat="1" applyFont="1" applyBorder="1" applyAlignment="1">
      <alignment horizontal="center"/>
    </xf>
    <xf numFmtId="165" fontId="8" fillId="0" borderId="13" xfId="42" applyNumberFormat="1" applyFont="1" applyFill="1" applyBorder="1" applyAlignment="1">
      <alignment horizontal="center"/>
    </xf>
    <xf numFmtId="3" fontId="8" fillId="0" borderId="0" xfId="42" applyNumberFormat="1" applyFont="1"/>
    <xf numFmtId="165" fontId="8" fillId="0" borderId="0" xfId="42" applyNumberFormat="1" applyFill="1"/>
    <xf numFmtId="3" fontId="37" fillId="24" borderId="0" xfId="37" applyNumberFormat="1" applyFont="1" applyFill="1" applyBorder="1" applyAlignment="1"/>
    <xf numFmtId="1" fontId="36" fillId="24" borderId="0" xfId="42" applyNumberFormat="1" applyFont="1" applyFill="1" applyAlignment="1"/>
    <xf numFmtId="3" fontId="8" fillId="26" borderId="0" xfId="42" applyNumberFormat="1" applyFont="1" applyFill="1"/>
    <xf numFmtId="0" fontId="9" fillId="0" borderId="0" xfId="43" applyFont="1"/>
    <xf numFmtId="0" fontId="1" fillId="0" borderId="0" xfId="43"/>
    <xf numFmtId="0" fontId="1" fillId="0" borderId="0" xfId="43" applyFill="1"/>
    <xf numFmtId="165" fontId="1" fillId="0" borderId="0" xfId="43" applyNumberFormat="1"/>
    <xf numFmtId="0" fontId="19" fillId="0" borderId="0" xfId="40"/>
    <xf numFmtId="0" fontId="2" fillId="0" borderId="0" xfId="43" applyFont="1"/>
    <xf numFmtId="0" fontId="9" fillId="0" borderId="0" xfId="43" quotePrefix="1" applyFont="1" applyAlignment="1">
      <alignment horizontal="left"/>
    </xf>
    <xf numFmtId="165" fontId="7" fillId="0" borderId="0" xfId="43" applyNumberFormat="1" applyFont="1"/>
    <xf numFmtId="168" fontId="32" fillId="24" borderId="14" xfId="43" applyNumberFormat="1" applyFont="1" applyFill="1" applyBorder="1" applyAlignment="1" applyProtection="1">
      <alignment horizontal="center"/>
    </xf>
    <xf numFmtId="168" fontId="32" fillId="24" borderId="15" xfId="43" applyNumberFormat="1" applyFont="1" applyFill="1" applyBorder="1" applyAlignment="1" applyProtection="1">
      <alignment horizontal="center"/>
    </xf>
    <xf numFmtId="165" fontId="34" fillId="0" borderId="0" xfId="43" applyNumberFormat="1" applyFont="1" applyAlignment="1">
      <alignment horizontal="center"/>
    </xf>
    <xf numFmtId="166" fontId="32" fillId="0" borderId="16" xfId="45" applyNumberFormat="1" applyFont="1" applyFill="1" applyBorder="1" applyAlignment="1" applyProtection="1"/>
    <xf numFmtId="166" fontId="32" fillId="24" borderId="16" xfId="45" applyNumberFormat="1" applyFont="1" applyFill="1" applyBorder="1" applyAlignment="1" applyProtection="1"/>
    <xf numFmtId="165" fontId="1" fillId="0" borderId="0" xfId="43" applyNumberFormat="1" applyFill="1"/>
    <xf numFmtId="165" fontId="1" fillId="0" borderId="0" xfId="43" applyNumberFormat="1" applyAlignment="1">
      <alignment horizontal="center"/>
    </xf>
    <xf numFmtId="0" fontId="38" fillId="25" borderId="17" xfId="43" applyFont="1" applyFill="1" applyBorder="1" applyAlignment="1" applyProtection="1">
      <alignment horizontal="left"/>
    </xf>
    <xf numFmtId="0" fontId="38" fillId="25" borderId="18" xfId="43" applyFont="1" applyFill="1" applyBorder="1" applyAlignment="1" applyProtection="1">
      <alignment horizontal="left"/>
    </xf>
    <xf numFmtId="165" fontId="38" fillId="25" borderId="13" xfId="43" applyNumberFormat="1" applyFont="1" applyFill="1" applyBorder="1" applyAlignment="1"/>
    <xf numFmtId="3" fontId="31" fillId="24" borderId="0" xfId="38" applyNumberFormat="1" applyFont="1" applyFill="1"/>
    <xf numFmtId="165" fontId="8" fillId="27" borderId="13" xfId="42" applyNumberFormat="1" applyFont="1" applyFill="1" applyBorder="1" applyAlignment="1">
      <alignment horizontal="center"/>
    </xf>
    <xf numFmtId="3" fontId="8" fillId="27" borderId="19" xfId="42" applyNumberFormat="1" applyFont="1" applyFill="1" applyBorder="1"/>
    <xf numFmtId="0" fontId="19" fillId="27" borderId="0" xfId="40" applyFill="1"/>
    <xf numFmtId="166" fontId="32" fillId="27" borderId="16" xfId="45" applyNumberFormat="1" applyFont="1" applyFill="1" applyBorder="1" applyAlignment="1" applyProtection="1"/>
    <xf numFmtId="165" fontId="19" fillId="27" borderId="0" xfId="40" applyNumberFormat="1" applyFill="1"/>
    <xf numFmtId="0" fontId="1" fillId="0" borderId="0" xfId="42" applyFont="1"/>
    <xf numFmtId="165" fontId="19" fillId="0" borderId="0" xfId="40" applyNumberFormat="1"/>
    <xf numFmtId="3" fontId="19" fillId="0" borderId="0" xfId="40" applyNumberFormat="1"/>
    <xf numFmtId="3" fontId="1" fillId="27" borderId="20" xfId="42" applyNumberFormat="1" applyFont="1" applyFill="1" applyBorder="1"/>
    <xf numFmtId="10" fontId="32" fillId="27" borderId="14" xfId="45" applyNumberFormat="1" applyFont="1" applyFill="1" applyBorder="1" applyAlignment="1" applyProtection="1"/>
    <xf numFmtId="3" fontId="19" fillId="28" borderId="0" xfId="40" applyNumberFormat="1" applyFill="1"/>
    <xf numFmtId="3" fontId="19" fillId="27" borderId="0" xfId="40" applyNumberFormat="1" applyFill="1"/>
    <xf numFmtId="166" fontId="32" fillId="24" borderId="21" xfId="45" applyNumberFormat="1" applyFont="1" applyFill="1" applyBorder="1" applyAlignment="1" applyProtection="1"/>
    <xf numFmtId="3" fontId="44" fillId="0" borderId="22" xfId="40" applyNumberFormat="1" applyFont="1" applyBorder="1" applyAlignment="1">
      <alignment horizontal="center"/>
    </xf>
    <xf numFmtId="0" fontId="39" fillId="28" borderId="23" xfId="40" applyFont="1" applyFill="1" applyBorder="1" applyAlignment="1">
      <alignment horizontal="center"/>
    </xf>
    <xf numFmtId="0" fontId="19" fillId="0" borderId="24" xfId="40" applyBorder="1" applyAlignment="1">
      <alignment horizontal="center"/>
    </xf>
    <xf numFmtId="3" fontId="45" fillId="28" borderId="25" xfId="40" applyNumberFormat="1" applyFont="1" applyFill="1" applyBorder="1" applyAlignment="1">
      <alignment horizontal="center"/>
    </xf>
    <xf numFmtId="3" fontId="1" fillId="0" borderId="22" xfId="42" applyNumberFormat="1" applyFont="1" applyBorder="1" applyAlignment="1">
      <alignment horizontal="center"/>
    </xf>
    <xf numFmtId="3" fontId="8" fillId="26" borderId="22" xfId="42" applyNumberFormat="1" applyFont="1" applyFill="1" applyBorder="1" applyAlignment="1">
      <alignment horizontal="center"/>
    </xf>
    <xf numFmtId="3" fontId="19" fillId="0" borderId="26" xfId="40" applyNumberFormat="1" applyBorder="1" applyAlignment="1">
      <alignment horizontal="center"/>
    </xf>
    <xf numFmtId="3" fontId="9" fillId="0" borderId="27" xfId="42" applyNumberFormat="1" applyFont="1" applyBorder="1" applyAlignment="1">
      <alignment horizontal="center"/>
    </xf>
    <xf numFmtId="3" fontId="9" fillId="26" borderId="27" xfId="42" applyNumberFormat="1" applyFont="1" applyFill="1" applyBorder="1" applyAlignment="1">
      <alignment horizontal="center"/>
    </xf>
    <xf numFmtId="0" fontId="46" fillId="0" borderId="27" xfId="40" applyFont="1" applyBorder="1" applyAlignment="1">
      <alignment horizontal="center"/>
    </xf>
    <xf numFmtId="0" fontId="9" fillId="29" borderId="0" xfId="43" applyFont="1" applyFill="1"/>
    <xf numFmtId="0" fontId="5" fillId="29" borderId="11" xfId="43" applyFont="1" applyFill="1" applyBorder="1" applyAlignment="1">
      <alignment horizontal="center"/>
    </xf>
    <xf numFmtId="0" fontId="9" fillId="29" borderId="0" xfId="43" applyFont="1" applyFill="1" applyBorder="1"/>
    <xf numFmtId="0" fontId="6" fillId="29" borderId="12" xfId="43" applyFont="1" applyFill="1" applyBorder="1" applyAlignment="1">
      <alignment horizontal="center"/>
    </xf>
    <xf numFmtId="0" fontId="33" fillId="29" borderId="0" xfId="43" quotePrefix="1" applyFont="1" applyFill="1" applyBorder="1" applyAlignment="1">
      <alignment horizontal="left"/>
    </xf>
    <xf numFmtId="0" fontId="4" fillId="29" borderId="0" xfId="43" applyFont="1" applyFill="1" applyAlignment="1">
      <alignment horizontal="center"/>
    </xf>
    <xf numFmtId="0" fontId="1" fillId="29" borderId="13" xfId="43" applyFont="1" applyFill="1" applyBorder="1"/>
    <xf numFmtId="4" fontId="30" fillId="29" borderId="13" xfId="36" applyNumberFormat="1" applyFont="1" applyFill="1" applyBorder="1"/>
    <xf numFmtId="2" fontId="1" fillId="29" borderId="13" xfId="43" applyNumberFormat="1" applyFont="1" applyFill="1" applyBorder="1" applyAlignment="1">
      <alignment horizontal="center"/>
    </xf>
    <xf numFmtId="164" fontId="1" fillId="29" borderId="13" xfId="43" applyNumberFormat="1" applyFont="1" applyFill="1" applyBorder="1" applyAlignment="1">
      <alignment horizontal="center"/>
    </xf>
    <xf numFmtId="0" fontId="1" fillId="29" borderId="13" xfId="43" applyFont="1" applyFill="1" applyBorder="1" applyAlignment="1">
      <alignment horizontal="center"/>
    </xf>
    <xf numFmtId="0" fontId="1" fillId="29" borderId="13" xfId="43" quotePrefix="1" applyFont="1" applyFill="1" applyBorder="1" applyAlignment="1">
      <alignment horizontal="left"/>
    </xf>
    <xf numFmtId="4" fontId="30" fillId="29" borderId="28" xfId="36" applyNumberFormat="1" applyFont="1" applyFill="1" applyBorder="1"/>
    <xf numFmtId="0" fontId="1" fillId="29" borderId="13" xfId="43" applyFont="1" applyFill="1" applyBorder="1" applyAlignment="1">
      <alignment horizontal="left"/>
    </xf>
    <xf numFmtId="1" fontId="1" fillId="29" borderId="13" xfId="43" applyNumberFormat="1" applyFont="1" applyFill="1" applyBorder="1" applyAlignment="1">
      <alignment horizontal="center"/>
    </xf>
    <xf numFmtId="0" fontId="9" fillId="29" borderId="13" xfId="43" applyFont="1" applyFill="1" applyBorder="1" applyAlignment="1">
      <alignment horizontal="center"/>
    </xf>
    <xf numFmtId="0" fontId="6" fillId="29" borderId="13" xfId="41" applyFont="1" applyFill="1" applyBorder="1"/>
    <xf numFmtId="4" fontId="1" fillId="29" borderId="28" xfId="36" applyNumberFormat="1" applyFont="1" applyFill="1" applyBorder="1"/>
    <xf numFmtId="4" fontId="1" fillId="29" borderId="13" xfId="36" applyNumberFormat="1" applyFont="1" applyFill="1" applyBorder="1"/>
    <xf numFmtId="0" fontId="40" fillId="0" borderId="0" xfId="43" applyFont="1"/>
    <xf numFmtId="0" fontId="47" fillId="29" borderId="13" xfId="43" applyFont="1" applyFill="1" applyBorder="1"/>
    <xf numFmtId="0" fontId="19" fillId="0" borderId="0" xfId="40" applyFill="1"/>
    <xf numFmtId="0" fontId="5" fillId="29" borderId="13" xfId="43" applyFont="1" applyFill="1" applyBorder="1"/>
    <xf numFmtId="0" fontId="5" fillId="29" borderId="13" xfId="43" applyFont="1" applyFill="1" applyBorder="1" applyAlignment="1">
      <alignment horizontal="left"/>
    </xf>
    <xf numFmtId="0" fontId="35" fillId="29" borderId="13" xfId="43" applyFont="1" applyFill="1" applyBorder="1" applyAlignment="1">
      <alignment horizontal="center"/>
    </xf>
    <xf numFmtId="0" fontId="19" fillId="0" borderId="0" xfId="40" applyAlignment="1">
      <alignment horizontal="center"/>
    </xf>
    <xf numFmtId="0" fontId="19" fillId="0" borderId="13" xfId="40" applyBorder="1" applyAlignment="1">
      <alignment horizontal="center"/>
    </xf>
    <xf numFmtId="0" fontId="41" fillId="0" borderId="13" xfId="40" applyFont="1" applyBorder="1" applyAlignment="1">
      <alignment horizontal="center"/>
    </xf>
    <xf numFmtId="165" fontId="5" fillId="0" borderId="24" xfId="43" applyNumberFormat="1" applyFont="1" applyBorder="1" applyAlignment="1">
      <alignment horizontal="center"/>
    </xf>
    <xf numFmtId="165" fontId="5" fillId="0" borderId="26" xfId="43" applyNumberFormat="1" applyFont="1" applyBorder="1" applyAlignment="1">
      <alignment horizontal="center"/>
    </xf>
    <xf numFmtId="3" fontId="1" fillId="27" borderId="29" xfId="43" applyNumberFormat="1" applyFont="1" applyFill="1" applyBorder="1" applyAlignment="1">
      <alignment horizontal="center"/>
    </xf>
    <xf numFmtId="2" fontId="49" fillId="0" borderId="13" xfId="43" applyNumberFormat="1" applyFont="1" applyFill="1" applyBorder="1" applyAlignment="1">
      <alignment horizontal="center"/>
    </xf>
    <xf numFmtId="0" fontId="48" fillId="0" borderId="13" xfId="43" applyFont="1" applyBorder="1"/>
    <xf numFmtId="0" fontId="48" fillId="0" borderId="13" xfId="43" applyFont="1" applyFill="1" applyBorder="1"/>
    <xf numFmtId="0" fontId="46" fillId="0" borderId="13" xfId="40" applyFont="1" applyBorder="1"/>
    <xf numFmtId="0" fontId="19" fillId="0" borderId="13" xfId="40" applyFill="1" applyBorder="1" applyAlignment="1">
      <alignment horizontal="center"/>
    </xf>
    <xf numFmtId="0" fontId="42" fillId="0" borderId="0" xfId="40" applyFont="1"/>
    <xf numFmtId="0" fontId="9" fillId="0" borderId="27" xfId="42" applyFont="1" applyBorder="1"/>
    <xf numFmtId="0" fontId="43" fillId="0" borderId="0" xfId="40" applyFont="1"/>
    <xf numFmtId="0" fontId="9" fillId="0" borderId="0" xfId="42" applyFont="1"/>
    <xf numFmtId="0" fontId="9" fillId="0" borderId="22" xfId="42" applyFont="1" applyBorder="1"/>
    <xf numFmtId="0" fontId="33" fillId="29" borderId="0" xfId="43" applyFont="1" applyFill="1" applyBorder="1" applyAlignment="1">
      <alignment horizontal="left"/>
    </xf>
    <xf numFmtId="0" fontId="19" fillId="0" borderId="13" xfId="40" applyBorder="1"/>
    <xf numFmtId="14" fontId="9" fillId="0" borderId="0" xfId="43" applyNumberFormat="1" applyFont="1"/>
    <xf numFmtId="164" fontId="48" fillId="29" borderId="13" xfId="43" applyNumberFormat="1" applyFont="1" applyFill="1" applyBorder="1" applyAlignment="1">
      <alignment horizontal="center"/>
    </xf>
    <xf numFmtId="0" fontId="9" fillId="0" borderId="29" xfId="43" applyFont="1" applyBorder="1" applyAlignment="1">
      <alignment horizontal="center" vertical="center" wrapText="1"/>
    </xf>
    <xf numFmtId="0" fontId="9" fillId="0" borderId="13" xfId="43" applyFont="1" applyBorder="1" applyAlignment="1">
      <alignment horizontal="center" vertical="center" wrapText="1"/>
    </xf>
    <xf numFmtId="0" fontId="50" fillId="0" borderId="0" xfId="40" applyFont="1" applyAlignment="1">
      <alignment horizontal="center"/>
    </xf>
  </cellXfs>
  <cellStyles count="54">
    <cellStyle name="0" xfId="1"/>
    <cellStyle name="20% - Énfasis1" xfId="2" builtinId="30" customBuiltin="1"/>
    <cellStyle name="20% - Énfasis2" xfId="3" builtinId="34" customBuiltin="1"/>
    <cellStyle name="20% - Énfasis3" xfId="4" builtinId="38" customBuiltin="1"/>
    <cellStyle name="20% - Énfasis4" xfId="5" builtinId="42" customBuiltin="1"/>
    <cellStyle name="20% - Énfasis5" xfId="6" builtinId="46" customBuiltin="1"/>
    <cellStyle name="20% - Énfasis6" xfId="7" builtinId="50" customBuiltin="1"/>
    <cellStyle name="40% - Énfasis1" xfId="8" builtinId="31" customBuiltin="1"/>
    <cellStyle name="40% - Énfasis2" xfId="9" builtinId="35" customBuiltin="1"/>
    <cellStyle name="40% - Énfasis3" xfId="10" builtinId="39" customBuiltin="1"/>
    <cellStyle name="40% - Énfasis4" xfId="11" builtinId="43" customBuiltin="1"/>
    <cellStyle name="40% - Énfasis5" xfId="12" builtinId="47" customBuiltin="1"/>
    <cellStyle name="40% - Énfasis6" xfId="13" builtinId="51" customBuiltin="1"/>
    <cellStyle name="60% - Énfasis1" xfId="14" builtinId="32" customBuiltin="1"/>
    <cellStyle name="60% - Énfasis2" xfId="15" builtinId="36" customBuiltin="1"/>
    <cellStyle name="60% - Énfasis3" xfId="16" builtinId="40" customBuiltin="1"/>
    <cellStyle name="60% - Énfasis4" xfId="17" builtinId="44" customBuiltin="1"/>
    <cellStyle name="60% - Énfasis5" xfId="18" builtinId="48" customBuiltin="1"/>
    <cellStyle name="60% - Énfasis6" xfId="19" builtinId="52" customBuiltin="1"/>
    <cellStyle name="Buena" xfId="20" builtinId="26" customBuiltin="1"/>
    <cellStyle name="Cálculo" xfId="21" builtinId="22" customBuiltin="1"/>
    <cellStyle name="Celda de comprobación" xfId="22" builtinId="23" customBuiltin="1"/>
    <cellStyle name="Celda vinculada" xfId="23" builtinId="24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Euro" xfId="32"/>
    <cellStyle name="Incorrecto" xfId="33" builtinId="27" customBuiltin="1"/>
    <cellStyle name="Millares 2" xfId="34"/>
    <cellStyle name="Millares 3" xfId="35"/>
    <cellStyle name="Millares_Costo formula-Consumos Nov09" xfId="36"/>
    <cellStyle name="Millares_Cuadratura Insumos Junio 2009" xfId="37"/>
    <cellStyle name="Millares_Cuadratura Insumos Junio 2009 2" xfId="38"/>
    <cellStyle name="Neutral" xfId="39" builtinId="28" customBuiltin="1"/>
    <cellStyle name="Normal" xfId="0" builtinId="0"/>
    <cellStyle name="Normal 2" xfId="40"/>
    <cellStyle name="Normal_Cuadratura Insumos AGOSTO 2009" xfId="41"/>
    <cellStyle name="Normal_Cuadratura Insumos Junio 2009" xfId="42"/>
    <cellStyle name="Normal_Cuadratura Insumos Junio 2009 2" xfId="43"/>
    <cellStyle name="Notas" xfId="44" builtinId="10" customBuiltin="1"/>
    <cellStyle name="Porcentual 2" xfId="45"/>
    <cellStyle name="Salida" xfId="46" builtinId="21" customBuiltin="1"/>
    <cellStyle name="Texto de advertencia" xfId="47" builtinId="11" customBuiltin="1"/>
    <cellStyle name="Texto explicativo" xfId="48" builtinId="53" customBuiltin="1"/>
    <cellStyle name="Título" xfId="49" builtinId="15" customBuiltin="1"/>
    <cellStyle name="Título 1" xfId="50" builtinId="16" customBuiltin="1"/>
    <cellStyle name="Título 2" xfId="51" builtinId="17" customBuiltin="1"/>
    <cellStyle name="Título 3" xfId="52" builtinId="18" customBuiltin="1"/>
    <cellStyle name="Total" xfId="53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52</xdr:row>
      <xdr:rowOff>0</xdr:rowOff>
    </xdr:from>
    <xdr:to>
      <xdr:col>11</xdr:col>
      <xdr:colOff>491354</xdr:colOff>
      <xdr:row>63</xdr:row>
      <xdr:rowOff>3302</xdr:rowOff>
    </xdr:to>
    <xdr:pic>
      <xdr:nvPicPr>
        <xdr:cNvPr id="2" name="1 Imagen" descr="Firm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71154" y="6215673"/>
          <a:ext cx="2005584" cy="17495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F66"/>
  <sheetViews>
    <sheetView tabSelected="1" zoomScale="78" zoomScaleNormal="78" workbookViewId="0">
      <pane xSplit="2" topLeftCell="C1" activePane="topRight" state="frozen"/>
      <selection pane="topRight" activeCell="A30" sqref="A30"/>
    </sheetView>
  </sheetViews>
  <sheetFormatPr baseColWidth="10" defaultRowHeight="12.75"/>
  <cols>
    <col min="1" max="1" width="26.85546875" style="18" customWidth="1"/>
    <col min="2" max="2" width="11.7109375" style="18" hidden="1" customWidth="1"/>
    <col min="3" max="3" width="9" style="18" bestFit="1" customWidth="1"/>
    <col min="4" max="4" width="9.140625" style="18" bestFit="1" customWidth="1"/>
    <col min="5" max="5" width="8.42578125" style="18" bestFit="1" customWidth="1"/>
    <col min="6" max="7" width="9.85546875" style="18" bestFit="1" customWidth="1"/>
    <col min="8" max="8" width="9.7109375" style="18" bestFit="1" customWidth="1"/>
    <col min="9" max="9" width="10.85546875" style="18" bestFit="1" customWidth="1"/>
    <col min="10" max="11" width="11.28515625" style="18" bestFit="1" customWidth="1"/>
    <col min="12" max="12" width="11.42578125" style="18"/>
    <col min="13" max="13" width="14.140625" style="18" hidden="1" customWidth="1"/>
    <col min="14" max="14" width="0" style="18" hidden="1" customWidth="1"/>
    <col min="15" max="15" width="19.28515625" style="1" hidden="1" customWidth="1"/>
    <col min="16" max="16" width="0" style="18" hidden="1" customWidth="1"/>
    <col min="17" max="17" width="26.7109375" style="18" hidden="1" customWidth="1"/>
    <col min="18" max="18" width="7.42578125" style="1" hidden="1" customWidth="1"/>
    <col min="19" max="19" width="0" style="1" hidden="1" customWidth="1"/>
    <col min="20" max="20" width="12.5703125" style="18" hidden="1" customWidth="1"/>
    <col min="21" max="21" width="14.28515625" style="18" hidden="1" customWidth="1"/>
    <col min="22" max="54" width="0" style="18" hidden="1" customWidth="1"/>
    <col min="55" max="55" width="0" style="81" hidden="1" customWidth="1"/>
    <col min="56" max="56" width="0" style="18" hidden="1" customWidth="1"/>
    <col min="57" max="16384" width="11.42578125" style="18"/>
  </cols>
  <sheetData>
    <row r="1" spans="1:84" ht="13.5" customHeight="1">
      <c r="A1" s="14"/>
      <c r="B1" s="14"/>
      <c r="C1" s="15"/>
      <c r="D1" s="15"/>
      <c r="E1" s="15"/>
      <c r="F1" s="15"/>
      <c r="G1" s="15"/>
      <c r="H1" s="15"/>
      <c r="I1" s="15"/>
      <c r="J1" s="16"/>
      <c r="K1" s="16"/>
      <c r="L1" s="15"/>
      <c r="M1" s="15"/>
      <c r="N1" s="17"/>
      <c r="P1" s="15"/>
    </row>
    <row r="2" spans="1:84" ht="20.25" customHeight="1">
      <c r="A2" s="75" t="s">
        <v>43</v>
      </c>
      <c r="B2" s="19"/>
      <c r="C2" s="19"/>
      <c r="D2" s="15"/>
      <c r="E2" s="15"/>
      <c r="F2" s="15"/>
      <c r="G2" s="15"/>
      <c r="H2" s="15"/>
      <c r="I2" s="15"/>
      <c r="J2" s="16"/>
      <c r="K2" s="16"/>
      <c r="L2" s="15"/>
      <c r="M2" s="15"/>
      <c r="N2" s="17"/>
      <c r="P2" s="15"/>
    </row>
    <row r="3" spans="1:84" ht="13.5" customHeight="1" thickBot="1">
      <c r="A3" s="99" t="s">
        <v>60</v>
      </c>
      <c r="B3" s="14"/>
      <c r="C3" s="15"/>
      <c r="D3" s="15"/>
      <c r="E3" s="20"/>
      <c r="F3" s="20"/>
      <c r="G3" s="15"/>
      <c r="H3" s="15"/>
      <c r="I3" s="15"/>
      <c r="J3" s="16"/>
      <c r="K3" s="16"/>
      <c r="L3" s="15"/>
      <c r="M3" s="15"/>
      <c r="N3" s="21"/>
      <c r="O3" s="5"/>
      <c r="P3" s="15"/>
    </row>
    <row r="4" spans="1:84" ht="12.75" customHeight="1">
      <c r="A4" s="56"/>
      <c r="B4" s="56"/>
      <c r="C4" s="57" t="s">
        <v>22</v>
      </c>
      <c r="D4" s="57" t="s">
        <v>0</v>
      </c>
      <c r="E4" s="57" t="s">
        <v>1</v>
      </c>
      <c r="F4" s="57" t="s">
        <v>18</v>
      </c>
      <c r="G4" s="57" t="s">
        <v>15</v>
      </c>
      <c r="H4" s="57" t="s">
        <v>2</v>
      </c>
      <c r="I4" s="57" t="s">
        <v>27</v>
      </c>
      <c r="J4" s="57" t="s">
        <v>21</v>
      </c>
      <c r="K4" s="57" t="s">
        <v>21</v>
      </c>
      <c r="L4" s="57" t="s">
        <v>3</v>
      </c>
      <c r="M4" s="101" t="s">
        <v>35</v>
      </c>
      <c r="N4" s="84" t="s">
        <v>4</v>
      </c>
      <c r="O4" s="93" t="s">
        <v>31</v>
      </c>
      <c r="P4" s="22"/>
      <c r="Q4" s="94"/>
      <c r="R4" s="95"/>
      <c r="S4" s="6" t="s">
        <v>4</v>
      </c>
      <c r="T4" s="6" t="s">
        <v>4</v>
      </c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102" t="s">
        <v>52</v>
      </c>
      <c r="BD4" s="102" t="s">
        <v>51</v>
      </c>
    </row>
    <row r="5" spans="1:84" ht="13.5" thickBot="1">
      <c r="A5" s="58"/>
      <c r="B5" s="58"/>
      <c r="C5" s="59"/>
      <c r="D5" s="59"/>
      <c r="E5" s="59"/>
      <c r="F5" s="59"/>
      <c r="G5" s="59"/>
      <c r="H5" s="59"/>
      <c r="I5" s="59"/>
      <c r="J5" s="59"/>
      <c r="K5" s="59"/>
      <c r="L5" s="59"/>
      <c r="M5" s="101"/>
      <c r="N5" s="85" t="s">
        <v>24</v>
      </c>
      <c r="O5" s="96" t="s">
        <v>32</v>
      </c>
      <c r="P5" s="23" t="s">
        <v>28</v>
      </c>
      <c r="Q5" s="94"/>
      <c r="R5" s="95"/>
      <c r="S5" s="7" t="s">
        <v>38</v>
      </c>
      <c r="T5" s="7" t="s">
        <v>37</v>
      </c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102"/>
      <c r="BD5" s="102"/>
    </row>
    <row r="6" spans="1:84" ht="16.5" thickBot="1">
      <c r="A6" s="60" t="s">
        <v>5</v>
      </c>
      <c r="B6" s="97" t="s">
        <v>53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16"/>
      <c r="N6" s="24"/>
      <c r="O6" s="38" t="s">
        <v>33</v>
      </c>
      <c r="P6" s="15"/>
      <c r="Q6" s="39" t="s">
        <v>38</v>
      </c>
      <c r="R6" s="38" t="s">
        <v>39</v>
      </c>
      <c r="S6" s="2"/>
    </row>
    <row r="7" spans="1:84" s="35" customFormat="1" ht="13.5" thickBot="1">
      <c r="A7" s="62" t="s">
        <v>6</v>
      </c>
      <c r="B7" s="63">
        <v>152</v>
      </c>
      <c r="C7" s="65">
        <f>1000-(SUM(C8:C36))</f>
        <v>493.9</v>
      </c>
      <c r="D7" s="65">
        <f>1000-(SUM(D8:D36))</f>
        <v>549.29999999999995</v>
      </c>
      <c r="E7" s="65">
        <f>1000-(SUM(E8:E36))</f>
        <v>635.70000000000005</v>
      </c>
      <c r="F7" s="65">
        <f>1000-(SUM(F8:F36))</f>
        <v>700.1</v>
      </c>
      <c r="G7" s="65">
        <f t="shared" ref="G7:L7" si="0">1000-(SUM(G8:G36))</f>
        <v>680</v>
      </c>
      <c r="H7" s="65">
        <f t="shared" si="0"/>
        <v>656.09999999999991</v>
      </c>
      <c r="I7" s="65">
        <f t="shared" si="0"/>
        <v>681.4</v>
      </c>
      <c r="J7" s="65">
        <f t="shared" si="0"/>
        <v>566.79999999999995</v>
      </c>
      <c r="K7" s="65">
        <f t="shared" si="0"/>
        <v>566.79999999999995</v>
      </c>
      <c r="L7" s="65">
        <f t="shared" si="0"/>
        <v>661.3</v>
      </c>
      <c r="M7" s="87">
        <f t="shared" ref="M7:M36" si="1">+((C7*$C$39)+(D7*$D$39)+(E7*$E$39)+(F7*$F$39)+(G7*$G$39)+(H7*$H$39)+(I7*$I$39)+(J7*$J$39)+(L7*$L$39)+(K7*$K$39))</f>
        <v>0</v>
      </c>
      <c r="N7" s="86" t="e">
        <f>+((F7*#REF!)+(G7*#REF!)+(I7*#REF!)+(H7*#REF!)+(#REF!*#REF!)+(J7*#REF!)+(L7*#REF!)+(C7*#REF!)+(D7*#REF!)+(E7*#REF!))</f>
        <v>#REF!</v>
      </c>
      <c r="O7" s="33"/>
      <c r="P7" s="42" t="e">
        <f t="shared" ref="P7:P36" si="2">N7/SUM($N$7:$N$36)</f>
        <v>#REF!</v>
      </c>
      <c r="Q7" s="37">
        <v>551000</v>
      </c>
      <c r="R7" s="41">
        <f>+Q7*1.5%</f>
        <v>8265</v>
      </c>
      <c r="S7" s="34" t="e">
        <f>+R7+N7</f>
        <v>#REF!</v>
      </c>
      <c r="T7" s="44"/>
      <c r="U7" s="44"/>
      <c r="BC7" s="91"/>
      <c r="BD7" s="91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</row>
    <row r="8" spans="1:84">
      <c r="A8" s="67" t="s">
        <v>19</v>
      </c>
      <c r="B8" s="68"/>
      <c r="C8" s="66">
        <v>75</v>
      </c>
      <c r="D8" s="66">
        <v>50</v>
      </c>
      <c r="E8" s="66">
        <v>25</v>
      </c>
      <c r="F8" s="66"/>
      <c r="G8" s="66"/>
      <c r="H8" s="66"/>
      <c r="I8" s="66"/>
      <c r="J8" s="66"/>
      <c r="K8" s="66"/>
      <c r="L8" s="66"/>
      <c r="M8" s="87">
        <f t="shared" si="1"/>
        <v>0</v>
      </c>
      <c r="N8" s="86" t="e">
        <f>+((F8*#REF!)+(G8*#REF!)+(I8*#REF!)+(H8*#REF!)+(#REF!*#REF!)+(J8*#REF!)+(L8*#REF!)+(C8*#REF!)+(D8*#REF!)+(E8*#REF!))</f>
        <v>#REF!</v>
      </c>
      <c r="O8" s="8"/>
      <c r="P8" s="25" t="e">
        <f t="shared" si="2"/>
        <v>#REF!</v>
      </c>
      <c r="Q8" s="43"/>
      <c r="R8" s="4"/>
      <c r="S8" s="13">
        <f>+M8</f>
        <v>0</v>
      </c>
      <c r="BC8" s="91"/>
      <c r="BD8" s="91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7"/>
      <c r="CF8" s="77"/>
    </row>
    <row r="9" spans="1:84" ht="13.5" thickBot="1">
      <c r="A9" s="62" t="s">
        <v>59</v>
      </c>
      <c r="B9" s="68"/>
      <c r="C9" s="66">
        <v>103</v>
      </c>
      <c r="D9" s="66">
        <v>220</v>
      </c>
      <c r="E9" s="66">
        <v>280</v>
      </c>
      <c r="F9" s="66">
        <v>220</v>
      </c>
      <c r="G9" s="66">
        <v>210</v>
      </c>
      <c r="H9" s="66">
        <v>200</v>
      </c>
      <c r="I9" s="66">
        <v>150</v>
      </c>
      <c r="J9" s="66">
        <v>20</v>
      </c>
      <c r="K9" s="66">
        <v>20</v>
      </c>
      <c r="L9" s="66">
        <v>260</v>
      </c>
      <c r="M9" s="87">
        <f t="shared" si="1"/>
        <v>0</v>
      </c>
      <c r="N9" s="86" t="e">
        <f>+((F9*#REF!)+(G9*#REF!)+(I9*#REF!)+(H9*#REF!)+(#REF!*#REF!)+(J9*#REF!)+(L9*#REF!)+(C9*#REF!)+(D9*#REF!)+(E9*#REF!))</f>
        <v>#REF!</v>
      </c>
      <c r="O9" s="8"/>
      <c r="P9" s="25" t="e">
        <f t="shared" si="2"/>
        <v>#REF!</v>
      </c>
      <c r="R9" s="4"/>
      <c r="S9" s="13">
        <f>+M9</f>
        <v>0</v>
      </c>
      <c r="BC9" s="91"/>
      <c r="BD9" s="91"/>
      <c r="BE9" s="77"/>
      <c r="BF9" s="77"/>
      <c r="BG9" s="77"/>
      <c r="BH9" s="77"/>
      <c r="BI9" s="77"/>
      <c r="BJ9" s="77"/>
      <c r="BK9" s="77"/>
      <c r="BL9" s="77"/>
      <c r="BM9" s="77"/>
      <c r="BN9" s="77"/>
      <c r="BO9" s="77"/>
      <c r="BP9" s="77"/>
      <c r="BQ9" s="77"/>
      <c r="BR9" s="77"/>
      <c r="BS9" s="77"/>
      <c r="BT9" s="77"/>
      <c r="BU9" s="77"/>
      <c r="BV9" s="77"/>
      <c r="BW9" s="77"/>
      <c r="BX9" s="77"/>
      <c r="BY9" s="77"/>
      <c r="BZ9" s="77"/>
      <c r="CA9" s="77"/>
      <c r="CB9" s="77"/>
      <c r="CC9" s="77"/>
      <c r="CD9" s="77"/>
      <c r="CE9" s="77"/>
      <c r="CF9" s="77"/>
    </row>
    <row r="10" spans="1:84" s="35" customFormat="1" ht="13.5" thickBot="1">
      <c r="A10" s="67" t="s">
        <v>7</v>
      </c>
      <c r="B10" s="68">
        <v>86</v>
      </c>
      <c r="C10" s="66">
        <v>25</v>
      </c>
      <c r="D10" s="66">
        <v>25</v>
      </c>
      <c r="E10" s="66">
        <v>25</v>
      </c>
      <c r="F10" s="66">
        <v>50</v>
      </c>
      <c r="G10" s="66">
        <v>80</v>
      </c>
      <c r="H10" s="66">
        <v>120</v>
      </c>
      <c r="I10" s="66">
        <v>150</v>
      </c>
      <c r="J10" s="66">
        <v>374</v>
      </c>
      <c r="K10" s="66">
        <v>372</v>
      </c>
      <c r="L10" s="66">
        <v>40</v>
      </c>
      <c r="M10" s="87">
        <f t="shared" si="1"/>
        <v>0</v>
      </c>
      <c r="N10" s="86" t="e">
        <f>+((F10*#REF!)+(G10*#REF!)+(I10*#REF!)+(H10*#REF!)+(#REF!*#REF!)+(J10*#REF!)+(L10*#REF!)+(C10*#REF!)+(D10*#REF!)+(E10*#REF!))</f>
        <v>#REF!</v>
      </c>
      <c r="O10" s="33"/>
      <c r="P10" s="36" t="e">
        <f t="shared" si="2"/>
        <v>#REF!</v>
      </c>
      <c r="Q10" s="37">
        <v>125000</v>
      </c>
      <c r="R10" s="41">
        <f>+Q10*1.5%</f>
        <v>1875</v>
      </c>
      <c r="S10" s="34" t="e">
        <f>+R10+N10</f>
        <v>#REF!</v>
      </c>
      <c r="T10" s="44"/>
      <c r="U10" s="44"/>
      <c r="BC10" s="91"/>
      <c r="BD10" s="91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7"/>
      <c r="BX10" s="77"/>
      <c r="BY10" s="77"/>
      <c r="BZ10" s="77"/>
      <c r="CA10" s="77"/>
      <c r="CB10" s="77"/>
      <c r="CC10" s="77"/>
      <c r="CD10" s="77"/>
      <c r="CE10" s="77"/>
      <c r="CF10" s="77"/>
    </row>
    <row r="11" spans="1:84">
      <c r="A11" s="69" t="s">
        <v>48</v>
      </c>
      <c r="B11" s="68"/>
      <c r="C11" s="66">
        <v>175</v>
      </c>
      <c r="D11" s="66">
        <v>110</v>
      </c>
      <c r="E11" s="66"/>
      <c r="F11" s="66"/>
      <c r="G11" s="66"/>
      <c r="H11" s="66"/>
      <c r="I11" s="66"/>
      <c r="J11" s="66"/>
      <c r="K11" s="66"/>
      <c r="L11" s="66"/>
      <c r="M11" s="87">
        <f t="shared" si="1"/>
        <v>0</v>
      </c>
      <c r="N11" s="86" t="e">
        <f>+((F11*#REF!)+(G11*#REF!)+(I11*#REF!)+(H11*#REF!)+(#REF!*#REF!)+(J11*#REF!)+(L11*#REF!)+(C11*#REF!)+(D11*#REF!)+(E11*#REF!))</f>
        <v>#REF!</v>
      </c>
      <c r="O11" s="8"/>
      <c r="P11" s="26" t="e">
        <f t="shared" si="2"/>
        <v>#REF!</v>
      </c>
      <c r="Q11" s="40"/>
      <c r="R11" s="9"/>
      <c r="S11" s="13">
        <f t="shared" ref="S11:S36" si="3">+M11</f>
        <v>0</v>
      </c>
      <c r="BC11" s="91"/>
      <c r="BD11" s="91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</row>
    <row r="12" spans="1:84" ht="13.5" hidden="1" thickBot="1">
      <c r="A12" s="62" t="s">
        <v>34</v>
      </c>
      <c r="B12" s="68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87">
        <f t="shared" si="1"/>
        <v>0</v>
      </c>
      <c r="N12" s="86" t="e">
        <f>+((F12*#REF!)+(G12*#REF!)+(I12*#REF!)+(H12*#REF!)+(#REF!*#REF!)+(J12*#REF!)+(L12*#REF!)+(C12*#REF!)+(D12*#REF!)+(E12*#REF!))</f>
        <v>#REF!</v>
      </c>
      <c r="O12" s="8"/>
      <c r="P12" s="26" t="e">
        <f t="shared" si="2"/>
        <v>#REF!</v>
      </c>
      <c r="R12" s="9"/>
      <c r="S12" s="13">
        <f t="shared" si="3"/>
        <v>0</v>
      </c>
      <c r="BC12" s="91"/>
      <c r="BD12" s="91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</row>
    <row r="13" spans="1:84" s="35" customFormat="1" ht="13.5" hidden="1" thickBot="1">
      <c r="A13" s="62" t="s">
        <v>45</v>
      </c>
      <c r="B13" s="68"/>
      <c r="C13" s="70"/>
      <c r="D13" s="70"/>
      <c r="E13" s="70"/>
      <c r="F13" s="66"/>
      <c r="G13" s="66"/>
      <c r="H13" s="66"/>
      <c r="I13" s="66"/>
      <c r="J13" s="66"/>
      <c r="K13" s="66"/>
      <c r="L13" s="66"/>
      <c r="M13" s="87">
        <f t="shared" si="1"/>
        <v>0</v>
      </c>
      <c r="N13" s="86" t="e">
        <f>+((F13*#REF!)+(G13*#REF!)+(I13*#REF!)+(H13*#REF!)+(#REF!*#REF!)+(J13*#REF!)+(L13*#REF!)+(C13*#REF!)+(D13*#REF!)+(E13*#REF!))</f>
        <v>#REF!</v>
      </c>
      <c r="O13" s="33"/>
      <c r="P13" s="36" t="e">
        <f t="shared" si="2"/>
        <v>#REF!</v>
      </c>
      <c r="Q13" s="37">
        <v>171000</v>
      </c>
      <c r="R13" s="41">
        <f>+Q13*1.5%</f>
        <v>2565</v>
      </c>
      <c r="S13" s="34" t="e">
        <f>+R13+N13</f>
        <v>#REF!</v>
      </c>
      <c r="T13" s="44"/>
      <c r="U13" s="44"/>
      <c r="BC13" s="91"/>
      <c r="BD13" s="91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  <c r="CA13" s="77"/>
      <c r="CB13" s="77"/>
      <c r="CC13" s="77"/>
      <c r="CD13" s="77"/>
      <c r="CE13" s="77"/>
      <c r="CF13" s="77"/>
    </row>
    <row r="14" spans="1:84" hidden="1">
      <c r="A14" s="69" t="s">
        <v>49</v>
      </c>
      <c r="B14" s="68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87">
        <f t="shared" si="1"/>
        <v>0</v>
      </c>
      <c r="N14" s="86" t="e">
        <f>+((F14*#REF!)+(G14*#REF!)+(I14*#REF!)+(H14*#REF!)+(#REF!*#REF!)+(J14*#REF!)+(L14*#REF!)+(C14*#REF!)+(D14*#REF!)+(E14*#REF!))</f>
        <v>#REF!</v>
      </c>
      <c r="O14" s="8"/>
      <c r="P14" s="26" t="e">
        <f t="shared" si="2"/>
        <v>#REF!</v>
      </c>
      <c r="Q14" s="40"/>
      <c r="R14" s="9"/>
      <c r="S14" s="13">
        <f t="shared" si="3"/>
        <v>0</v>
      </c>
      <c r="BC14" s="91"/>
      <c r="BD14" s="91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</row>
    <row r="15" spans="1:84" ht="13.5" thickBot="1">
      <c r="A15" s="62" t="s">
        <v>20</v>
      </c>
      <c r="B15" s="68"/>
      <c r="C15" s="66"/>
      <c r="D15" s="66"/>
      <c r="E15" s="66">
        <v>14</v>
      </c>
      <c r="F15" s="66">
        <v>3.5</v>
      </c>
      <c r="G15" s="66">
        <v>5</v>
      </c>
      <c r="H15" s="66"/>
      <c r="I15" s="66"/>
      <c r="J15" s="66">
        <v>10</v>
      </c>
      <c r="K15" s="66">
        <v>10</v>
      </c>
      <c r="L15" s="66">
        <v>10</v>
      </c>
      <c r="M15" s="87">
        <f t="shared" si="1"/>
        <v>0</v>
      </c>
      <c r="N15" s="86" t="e">
        <f>+((F15*#REF!)+(G15*#REF!)+(I15*#REF!)+(H15*#REF!)+(#REF!*#REF!)+(J15*#REF!)+(L15*#REF!)+(C15*#REF!)+(D15*#REF!)+(E15*#REF!))</f>
        <v>#REF!</v>
      </c>
      <c r="O15" s="8"/>
      <c r="P15" s="26" t="e">
        <f t="shared" si="2"/>
        <v>#REF!</v>
      </c>
      <c r="Q15" s="40"/>
      <c r="R15" s="9"/>
      <c r="S15" s="13">
        <f t="shared" si="3"/>
        <v>0</v>
      </c>
      <c r="BC15" s="82"/>
      <c r="BD15" s="82"/>
    </row>
    <row r="16" spans="1:84" ht="15">
      <c r="A16" s="67" t="s">
        <v>8</v>
      </c>
      <c r="B16" s="68"/>
      <c r="C16" s="65"/>
      <c r="D16" s="65"/>
      <c r="E16" s="65">
        <v>3</v>
      </c>
      <c r="F16" s="65">
        <v>12</v>
      </c>
      <c r="G16" s="65">
        <v>12</v>
      </c>
      <c r="H16" s="65">
        <v>12</v>
      </c>
      <c r="I16" s="65">
        <v>10</v>
      </c>
      <c r="J16" s="65">
        <v>15</v>
      </c>
      <c r="K16" s="65">
        <v>15</v>
      </c>
      <c r="L16" s="65">
        <v>14</v>
      </c>
      <c r="M16" s="87">
        <f t="shared" si="1"/>
        <v>0</v>
      </c>
      <c r="N16" s="86" t="e">
        <f>+((F16*#REF!)+(G16*#REF!)+(I16*#REF!)+(H16*#REF!)+(#REF!*#REF!)+(J16*#REF!)+(L16*#REF!)+(C16*#REF!)+(D16*#REF!)+(E16*#REF!))</f>
        <v>#REF!</v>
      </c>
      <c r="O16" s="8"/>
      <c r="P16" s="45" t="e">
        <f t="shared" si="2"/>
        <v>#REF!</v>
      </c>
      <c r="Q16" s="47" t="s">
        <v>35</v>
      </c>
      <c r="R16" s="53"/>
      <c r="S16" s="54">
        <f t="shared" si="3"/>
        <v>0</v>
      </c>
      <c r="T16" s="55" t="s">
        <v>36</v>
      </c>
      <c r="U16" s="48"/>
      <c r="BC16" s="82"/>
      <c r="BD16" s="82"/>
    </row>
    <row r="17" spans="1:56" ht="15" thickBot="1">
      <c r="A17" s="62" t="s">
        <v>9</v>
      </c>
      <c r="B17" s="68"/>
      <c r="C17" s="65"/>
      <c r="D17" s="65"/>
      <c r="E17" s="65"/>
      <c r="F17" s="65"/>
      <c r="G17" s="66"/>
      <c r="H17" s="66"/>
      <c r="I17" s="66"/>
      <c r="J17" s="66"/>
      <c r="K17" s="66"/>
      <c r="L17" s="66"/>
      <c r="M17" s="87">
        <f t="shared" si="1"/>
        <v>0</v>
      </c>
      <c r="N17" s="86" t="e">
        <f>+((F17*#REF!)+(G17*#REF!)+(I17*#REF!)+(H17*#REF!)+(#REF!*#REF!)+(J17*#REF!)+(L17*#REF!)+(C17*#REF!)+(D17*#REF!)+(E17*#REF!))</f>
        <v>#REF!</v>
      </c>
      <c r="O17" s="8"/>
      <c r="P17" s="45" t="e">
        <f t="shared" si="2"/>
        <v>#REF!</v>
      </c>
      <c r="Q17" s="49">
        <f>SUM(Q7:Q13)</f>
        <v>847000</v>
      </c>
      <c r="R17" s="50">
        <f>SUM(R7:R13)</f>
        <v>12705</v>
      </c>
      <c r="S17" s="51">
        <f t="shared" si="3"/>
        <v>0</v>
      </c>
      <c r="T17" s="46">
        <f>SUM(T7:T13)</f>
        <v>0</v>
      </c>
      <c r="U17" s="52">
        <f>SUM(U7:U15)</f>
        <v>0</v>
      </c>
      <c r="BC17" s="82"/>
      <c r="BD17" s="82"/>
    </row>
    <row r="18" spans="1:56">
      <c r="A18" s="62" t="s">
        <v>23</v>
      </c>
      <c r="B18" s="68"/>
      <c r="C18" s="65"/>
      <c r="D18" s="65"/>
      <c r="E18" s="65"/>
      <c r="F18" s="66">
        <v>3</v>
      </c>
      <c r="G18" s="66">
        <v>3</v>
      </c>
      <c r="H18" s="66">
        <v>3</v>
      </c>
      <c r="I18" s="66"/>
      <c r="J18" s="66"/>
      <c r="K18" s="66"/>
      <c r="L18" s="66"/>
      <c r="M18" s="87">
        <f t="shared" si="1"/>
        <v>0</v>
      </c>
      <c r="N18" s="86" t="e">
        <f>+((F18*#REF!)+(G18*#REF!)+(I18*#REF!)+(H18*#REF!)+(#REF!*#REF!)+(J18*#REF!)+(L18*#REF!)+(C18*#REF!)+(D18*#REF!)+(E18*#REF!))</f>
        <v>#REF!</v>
      </c>
      <c r="O18" s="8"/>
      <c r="P18" s="26" t="e">
        <f t="shared" si="2"/>
        <v>#REF!</v>
      </c>
      <c r="Q18" s="40"/>
      <c r="R18" s="9"/>
      <c r="S18" s="13">
        <f t="shared" si="3"/>
        <v>0</v>
      </c>
      <c r="BC18" s="82"/>
      <c r="BD18" s="82"/>
    </row>
    <row r="19" spans="1:56">
      <c r="A19" s="62" t="s">
        <v>10</v>
      </c>
      <c r="B19" s="68"/>
      <c r="C19" s="66"/>
      <c r="D19" s="66"/>
      <c r="E19" s="66"/>
      <c r="F19" s="66"/>
      <c r="G19" s="65"/>
      <c r="H19" s="66"/>
      <c r="I19" s="66"/>
      <c r="J19" s="66">
        <v>3</v>
      </c>
      <c r="K19" s="66">
        <v>3</v>
      </c>
      <c r="L19" s="66">
        <v>3</v>
      </c>
      <c r="M19" s="87">
        <f t="shared" si="1"/>
        <v>0</v>
      </c>
      <c r="N19" s="86" t="e">
        <f>+((F19*#REF!)+(G19*#REF!)+(I19*#REF!)+(H19*#REF!)+(#REF!*#REF!)+(J19*#REF!)+(L19*#REF!)+(C19*#REF!)+(D19*#REF!)+(E19*#REF!))</f>
        <v>#REF!</v>
      </c>
      <c r="O19" s="8"/>
      <c r="P19" s="26" t="e">
        <f t="shared" si="2"/>
        <v>#REF!</v>
      </c>
      <c r="R19" s="9"/>
      <c r="S19" s="13">
        <f t="shared" si="3"/>
        <v>0</v>
      </c>
      <c r="BC19" s="82"/>
      <c r="BD19" s="82"/>
    </row>
    <row r="20" spans="1:56">
      <c r="A20" s="62" t="s">
        <v>11</v>
      </c>
      <c r="B20" s="68"/>
      <c r="C20" s="66"/>
      <c r="D20" s="66"/>
      <c r="E20" s="66"/>
      <c r="F20" s="66">
        <v>4</v>
      </c>
      <c r="G20" s="66">
        <v>4.5</v>
      </c>
      <c r="H20" s="66">
        <v>4.5</v>
      </c>
      <c r="I20" s="66">
        <v>4.5</v>
      </c>
      <c r="J20" s="66">
        <v>4.5</v>
      </c>
      <c r="K20" s="66">
        <v>4.5</v>
      </c>
      <c r="L20" s="66">
        <v>5</v>
      </c>
      <c r="M20" s="87">
        <f t="shared" si="1"/>
        <v>0</v>
      </c>
      <c r="N20" s="86" t="e">
        <f>+((F20*#REF!)+(G20*#REF!)+(I20*#REF!)+(H20*#REF!)+(#REF!*#REF!)+(J20*#REF!)+(L20*#REF!)+(C20*#REF!)+(D20*#REF!)+(E20*#REF!))</f>
        <v>#REF!</v>
      </c>
      <c r="O20" s="8"/>
      <c r="P20" s="26" t="e">
        <f t="shared" si="2"/>
        <v>#REF!</v>
      </c>
      <c r="R20" s="9"/>
      <c r="S20" s="13">
        <f t="shared" si="3"/>
        <v>0</v>
      </c>
      <c r="BC20" s="82"/>
      <c r="BD20" s="82"/>
    </row>
    <row r="21" spans="1:56">
      <c r="A21" s="62" t="s">
        <v>12</v>
      </c>
      <c r="B21" s="68"/>
      <c r="C21" s="66"/>
      <c r="D21" s="66"/>
      <c r="E21" s="66"/>
      <c r="F21" s="65">
        <v>0.5</v>
      </c>
      <c r="G21" s="65">
        <v>0.5</v>
      </c>
      <c r="H21" s="65">
        <v>0.5</v>
      </c>
      <c r="I21" s="65">
        <v>0.5</v>
      </c>
      <c r="J21" s="70"/>
      <c r="K21" s="70"/>
      <c r="L21" s="70"/>
      <c r="M21" s="87">
        <f t="shared" si="1"/>
        <v>0</v>
      </c>
      <c r="N21" s="86" t="e">
        <f>+((F21*#REF!)+(G21*#REF!)+(I21*#REF!)+(H21*#REF!)+(#REF!*#REF!)+(J21*#REF!)+(L21*#REF!)+(C21*#REF!)+(D21*#REF!)+(E21*#REF!))</f>
        <v>#REF!</v>
      </c>
      <c r="O21" s="8"/>
      <c r="P21" s="26" t="e">
        <f t="shared" si="2"/>
        <v>#REF!</v>
      </c>
      <c r="R21" s="9"/>
      <c r="S21" s="13">
        <f t="shared" si="3"/>
        <v>0</v>
      </c>
      <c r="BC21" s="82"/>
      <c r="BD21" s="82"/>
    </row>
    <row r="22" spans="1:56">
      <c r="A22" s="62" t="s">
        <v>17</v>
      </c>
      <c r="B22" s="68"/>
      <c r="C22" s="66">
        <v>0.7</v>
      </c>
      <c r="D22" s="66">
        <v>0.7</v>
      </c>
      <c r="E22" s="65">
        <v>0.9</v>
      </c>
      <c r="F22" s="64">
        <v>0.2</v>
      </c>
      <c r="G22" s="64">
        <v>0.2</v>
      </c>
      <c r="H22" s="65"/>
      <c r="I22" s="65"/>
      <c r="J22" s="64">
        <v>0.6</v>
      </c>
      <c r="K22" s="64">
        <v>0.6</v>
      </c>
      <c r="L22" s="64">
        <v>0.5</v>
      </c>
      <c r="M22" s="87">
        <f t="shared" si="1"/>
        <v>0</v>
      </c>
      <c r="N22" s="86" t="e">
        <f>+((F22*#REF!)+(G22*#REF!)+(I22*#REF!)+(H22*#REF!)+(#REF!*#REF!)+(J22*#REF!)+(L22*#REF!)+(C22*#REF!)+(D22*#REF!)+(E22*#REF!))</f>
        <v>#REF!</v>
      </c>
      <c r="O22" s="8"/>
      <c r="P22" s="26" t="e">
        <f t="shared" si="2"/>
        <v>#REF!</v>
      </c>
      <c r="R22" s="9"/>
      <c r="S22" s="13">
        <f t="shared" si="3"/>
        <v>0</v>
      </c>
      <c r="BC22" s="82"/>
      <c r="BD22" s="82"/>
    </row>
    <row r="23" spans="1:56">
      <c r="A23" s="62" t="s">
        <v>16</v>
      </c>
      <c r="B23" s="68"/>
      <c r="C23" s="66">
        <v>0.3</v>
      </c>
      <c r="D23" s="66">
        <v>0.5</v>
      </c>
      <c r="E23" s="66">
        <v>1.2</v>
      </c>
      <c r="F23" s="64">
        <v>0.4</v>
      </c>
      <c r="G23" s="64">
        <v>0.5</v>
      </c>
      <c r="H23" s="65">
        <v>0.1</v>
      </c>
      <c r="I23" s="65"/>
      <c r="J23" s="64"/>
      <c r="K23" s="64"/>
      <c r="L23" s="64"/>
      <c r="M23" s="87">
        <f t="shared" si="1"/>
        <v>0</v>
      </c>
      <c r="N23" s="86" t="e">
        <f>+((F23*#REF!)+(G23*#REF!)+(I23*#REF!)+(H23*#REF!)+(#REF!*#REF!)+(J23*#REF!)+(L23*#REF!)+(C23*#REF!)+(D23*#REF!)+(E23*#REF!))</f>
        <v>#REF!</v>
      </c>
      <c r="O23" s="8"/>
      <c r="P23" s="26" t="e">
        <f t="shared" si="2"/>
        <v>#REF!</v>
      </c>
      <c r="R23" s="9"/>
      <c r="S23" s="13">
        <f t="shared" si="3"/>
        <v>0</v>
      </c>
      <c r="BC23" s="82"/>
      <c r="BD23" s="82"/>
    </row>
    <row r="24" spans="1:56">
      <c r="A24" s="62" t="s">
        <v>13</v>
      </c>
      <c r="B24" s="68"/>
      <c r="C24" s="66">
        <v>2</v>
      </c>
      <c r="D24" s="65">
        <v>1.6</v>
      </c>
      <c r="E24" s="65">
        <v>2.6</v>
      </c>
      <c r="F24" s="65">
        <v>2.5</v>
      </c>
      <c r="G24" s="65">
        <v>2.5</v>
      </c>
      <c r="H24" s="65">
        <v>2</v>
      </c>
      <c r="I24" s="65">
        <v>1.8</v>
      </c>
      <c r="J24" s="65">
        <v>2.6</v>
      </c>
      <c r="K24" s="65">
        <v>2.6</v>
      </c>
      <c r="L24" s="65">
        <v>1.7</v>
      </c>
      <c r="M24" s="87">
        <f t="shared" si="1"/>
        <v>0</v>
      </c>
      <c r="N24" s="86" t="e">
        <f>+((F24*#REF!)+(G24*#REF!)+(I24*#REF!)+(H24*#REF!)+(#REF!*#REF!)+(J24*#REF!)+(L24*#REF!)+(C24*#REF!)+(D24*#REF!)+(E24*#REF!))</f>
        <v>#REF!</v>
      </c>
      <c r="O24" s="8"/>
      <c r="P24" s="26" t="e">
        <f t="shared" si="2"/>
        <v>#REF!</v>
      </c>
      <c r="R24" s="9"/>
      <c r="S24" s="13">
        <f t="shared" si="3"/>
        <v>0</v>
      </c>
      <c r="BC24" s="82"/>
      <c r="BD24" s="82"/>
    </row>
    <row r="25" spans="1:56">
      <c r="A25" s="62" t="s">
        <v>58</v>
      </c>
      <c r="B25" s="68"/>
      <c r="C25" s="66"/>
      <c r="D25" s="66"/>
      <c r="E25" s="66"/>
      <c r="F25" s="66"/>
      <c r="G25" s="66"/>
      <c r="H25" s="66"/>
      <c r="I25" s="66"/>
      <c r="J25" s="100">
        <v>1</v>
      </c>
      <c r="K25" s="100">
        <v>1</v>
      </c>
      <c r="L25" s="66"/>
      <c r="M25" s="87">
        <f t="shared" si="1"/>
        <v>0</v>
      </c>
      <c r="N25" s="86" t="e">
        <f>+((F25*#REF!)+(G25*#REF!)+(I25*#REF!)+(H25*#REF!)+(#REF!*#REF!)+(J25*#REF!)+(L25*#REF!)+(C25*#REF!)+(D25*#REF!)+(E25*#REF!))</f>
        <v>#REF!</v>
      </c>
      <c r="O25" s="8"/>
      <c r="P25" s="26" t="e">
        <f t="shared" si="2"/>
        <v>#REF!</v>
      </c>
      <c r="R25" s="9"/>
      <c r="S25" s="13">
        <f t="shared" si="3"/>
        <v>0</v>
      </c>
      <c r="BC25" s="82"/>
      <c r="BD25" s="82"/>
    </row>
    <row r="26" spans="1:56">
      <c r="A26" s="62" t="s">
        <v>44</v>
      </c>
      <c r="B26" s="68"/>
      <c r="C26" s="64"/>
      <c r="D26" s="64"/>
      <c r="E26" s="65"/>
      <c r="F26" s="65">
        <v>2</v>
      </c>
      <c r="G26" s="65"/>
      <c r="H26" s="66"/>
      <c r="I26" s="66"/>
      <c r="J26" s="66"/>
      <c r="K26" s="66"/>
      <c r="L26" s="66"/>
      <c r="M26" s="87">
        <f t="shared" si="1"/>
        <v>0</v>
      </c>
      <c r="N26" s="86" t="e">
        <f>+((F26*#REF!)+(G26*#REF!)+(I26*#REF!)+(H26*#REF!)+(#REF!*#REF!)+(J26*#REF!)+(L26*#REF!)+(C26*#REF!)+(D26*#REF!)+(E26*#REF!))</f>
        <v>#REF!</v>
      </c>
      <c r="O26" s="8"/>
      <c r="P26" s="26" t="e">
        <f t="shared" si="2"/>
        <v>#REF!</v>
      </c>
      <c r="R26" s="9"/>
      <c r="S26" s="13">
        <f t="shared" si="3"/>
        <v>0</v>
      </c>
      <c r="BC26" s="82"/>
      <c r="BD26" s="82"/>
    </row>
    <row r="27" spans="1:56">
      <c r="A27" s="62" t="s">
        <v>42</v>
      </c>
      <c r="B27" s="68"/>
      <c r="C27" s="65">
        <v>4</v>
      </c>
      <c r="D27" s="65">
        <v>2</v>
      </c>
      <c r="E27" s="65"/>
      <c r="F27" s="66"/>
      <c r="G27" s="66"/>
      <c r="H27" s="66"/>
      <c r="I27" s="66"/>
      <c r="J27" s="66"/>
      <c r="K27" s="66"/>
      <c r="L27" s="66"/>
      <c r="M27" s="87">
        <f t="shared" si="1"/>
        <v>0</v>
      </c>
      <c r="N27" s="86" t="e">
        <f>+((F27*#REF!)+(G27*#REF!)+(I27*#REF!)+(H27*#REF!)+(#REF!*#REF!)+(J27*#REF!)+(L27*#REF!)+(C27*#REF!)+(D27*#REF!)+(E27*#REF!))</f>
        <v>#REF!</v>
      </c>
      <c r="O27" s="8"/>
      <c r="P27" s="26" t="e">
        <f t="shared" si="2"/>
        <v>#REF!</v>
      </c>
      <c r="R27" s="9"/>
      <c r="S27" s="13">
        <f t="shared" si="3"/>
        <v>0</v>
      </c>
      <c r="BC27" s="82"/>
      <c r="BD27" s="82"/>
    </row>
    <row r="28" spans="1:56">
      <c r="A28" s="76" t="s">
        <v>57</v>
      </c>
      <c r="B28" s="68"/>
      <c r="C28" s="65">
        <v>0.3</v>
      </c>
      <c r="D28" s="65">
        <v>0.3</v>
      </c>
      <c r="E28" s="64">
        <v>0.3</v>
      </c>
      <c r="F28" s="66">
        <v>0.3</v>
      </c>
      <c r="G28" s="66">
        <v>0.3</v>
      </c>
      <c r="H28" s="66">
        <v>0.3</v>
      </c>
      <c r="I28" s="66">
        <v>0.3</v>
      </c>
      <c r="J28" s="66"/>
      <c r="K28" s="66"/>
      <c r="L28" s="71"/>
      <c r="M28" s="87">
        <f t="shared" si="1"/>
        <v>0</v>
      </c>
      <c r="N28" s="86" t="e">
        <f>+((F28*#REF!)+(G28*#REF!)+(I28*#REF!)+(H28*#REF!)+(#REF!*#REF!)+(J28*#REF!)+(L28*#REF!)+(C28*#REF!)+(D28*#REF!)+(E28*#REF!))</f>
        <v>#REF!</v>
      </c>
      <c r="O28" s="8"/>
      <c r="P28" s="26" t="e">
        <f t="shared" si="2"/>
        <v>#REF!</v>
      </c>
      <c r="R28" s="9"/>
      <c r="S28" s="13">
        <f t="shared" si="3"/>
        <v>0</v>
      </c>
      <c r="BC28" s="82"/>
      <c r="BD28" s="82"/>
    </row>
    <row r="29" spans="1:56">
      <c r="A29" s="72" t="s">
        <v>54</v>
      </c>
      <c r="B29" s="68"/>
      <c r="C29" s="65"/>
      <c r="D29" s="65"/>
      <c r="E29" s="65">
        <v>2</v>
      </c>
      <c r="F29" s="65"/>
      <c r="G29" s="66"/>
      <c r="H29" s="66"/>
      <c r="I29" s="66"/>
      <c r="J29" s="66"/>
      <c r="K29" s="66"/>
      <c r="L29" s="66"/>
      <c r="M29" s="87">
        <f t="shared" si="1"/>
        <v>0</v>
      </c>
      <c r="N29" s="86" t="e">
        <f>+((F29*#REF!)+(G29*#REF!)+(I29*#REF!)+(H29*#REF!)+(#REF!*#REF!)+(J29*#REF!)+(L29*#REF!)+(C29*#REF!)+(D29*#REF!)+(E29*#REF!))</f>
        <v>#REF!</v>
      </c>
      <c r="O29" s="8"/>
      <c r="P29" s="26" t="e">
        <f t="shared" si="2"/>
        <v>#REF!</v>
      </c>
      <c r="R29" s="9"/>
      <c r="S29" s="13">
        <f t="shared" si="3"/>
        <v>0</v>
      </c>
      <c r="BC29" s="82"/>
      <c r="BD29" s="82"/>
    </row>
    <row r="30" spans="1:56">
      <c r="A30" s="76" t="s">
        <v>26</v>
      </c>
      <c r="B30" s="68"/>
      <c r="C30" s="66"/>
      <c r="D30" s="66"/>
      <c r="E30" s="65"/>
      <c r="F30" s="65">
        <v>1</v>
      </c>
      <c r="G30" s="65">
        <v>1</v>
      </c>
      <c r="H30" s="65">
        <v>1</v>
      </c>
      <c r="I30" s="65">
        <v>1</v>
      </c>
      <c r="J30" s="66"/>
      <c r="K30" s="66"/>
      <c r="L30" s="66"/>
      <c r="M30" s="87">
        <f t="shared" si="1"/>
        <v>0</v>
      </c>
      <c r="N30" s="86" t="e">
        <f>+((F30*#REF!)+(G30*#REF!)+(I30*#REF!)+(H30*#REF!)+(#REF!*#REF!)+(J30*#REF!)+(L30*#REF!)+(C30*#REF!)+(D30*#REF!)+(E30*#REF!))</f>
        <v>#REF!</v>
      </c>
      <c r="O30" s="8"/>
      <c r="P30" s="26" t="e">
        <f t="shared" si="2"/>
        <v>#REF!</v>
      </c>
      <c r="R30" s="9"/>
      <c r="S30" s="13">
        <f t="shared" si="3"/>
        <v>0</v>
      </c>
      <c r="BC30" s="82"/>
      <c r="BD30" s="82"/>
    </row>
    <row r="31" spans="1:56">
      <c r="A31" s="62" t="s">
        <v>40</v>
      </c>
      <c r="B31" s="63"/>
      <c r="C31" s="64">
        <v>120</v>
      </c>
      <c r="D31" s="64"/>
      <c r="E31" s="65"/>
      <c r="F31" s="66"/>
      <c r="G31" s="66"/>
      <c r="H31" s="66"/>
      <c r="I31" s="66"/>
      <c r="J31" s="66"/>
      <c r="K31" s="66"/>
      <c r="L31" s="66"/>
      <c r="M31" s="87">
        <f t="shared" si="1"/>
        <v>0</v>
      </c>
      <c r="N31" s="86" t="e">
        <f>+((F31*#REF!)+(G31*#REF!)+(I31*#REF!)+(H31*#REF!)+(#REF!*#REF!)+(J31*#REF!)+(L31*#REF!)+(C31*#REF!)+(D31*#REF!)+(E31*#REF!))</f>
        <v>#REF!</v>
      </c>
      <c r="O31" s="8"/>
      <c r="P31" s="26" t="e">
        <f t="shared" si="2"/>
        <v>#REF!</v>
      </c>
      <c r="R31" s="9"/>
      <c r="S31" s="13">
        <f t="shared" si="3"/>
        <v>0</v>
      </c>
      <c r="BC31" s="82"/>
      <c r="BD31" s="82"/>
    </row>
    <row r="32" spans="1:56">
      <c r="A32" s="62" t="s">
        <v>47</v>
      </c>
      <c r="B32" s="63"/>
      <c r="C32" s="64"/>
      <c r="D32" s="64">
        <v>40</v>
      </c>
      <c r="E32" s="65">
        <v>10</v>
      </c>
      <c r="F32" s="66"/>
      <c r="G32" s="66"/>
      <c r="H32" s="66"/>
      <c r="I32" s="66"/>
      <c r="J32" s="66"/>
      <c r="K32" s="66"/>
      <c r="L32" s="66"/>
      <c r="M32" s="87">
        <f t="shared" si="1"/>
        <v>0</v>
      </c>
      <c r="N32" s="86" t="e">
        <f>+((F32*#REF!)+(G32*#REF!)+(I32*#REF!)+(H32*#REF!)+(#REF!*#REF!)+(J32*#REF!)+(L32*#REF!)+(C32*#REF!)+(D32*#REF!)+(E32*#REF!))</f>
        <v>#REF!</v>
      </c>
      <c r="O32" s="8"/>
      <c r="P32" s="26" t="e">
        <f t="shared" si="2"/>
        <v>#REF!</v>
      </c>
      <c r="R32" s="9"/>
      <c r="S32" s="13">
        <f>+M32</f>
        <v>0</v>
      </c>
      <c r="BC32" s="82"/>
      <c r="BD32" s="82"/>
    </row>
    <row r="33" spans="1:56">
      <c r="A33" s="72" t="s">
        <v>55</v>
      </c>
      <c r="B33" s="73"/>
      <c r="C33" s="64"/>
      <c r="D33" s="64"/>
      <c r="E33" s="65"/>
      <c r="F33" s="66"/>
      <c r="G33" s="66"/>
      <c r="H33" s="66"/>
      <c r="I33" s="66"/>
      <c r="J33" s="66"/>
      <c r="K33" s="65">
        <v>2</v>
      </c>
      <c r="L33" s="65">
        <v>2</v>
      </c>
      <c r="M33" s="87">
        <f t="shared" si="1"/>
        <v>0</v>
      </c>
      <c r="N33" s="86" t="e">
        <f>+((F33*#REF!)+(G33*#REF!)+(I33*#REF!)+(H33*#REF!)+(#REF!*#REF!)+(J33*#REF!)+(L33*#REF!)+(C33*#REF!)+(D33*#REF!)+(E33*#REF!))</f>
        <v>#REF!</v>
      </c>
      <c r="O33" s="8"/>
      <c r="P33" s="26" t="e">
        <f t="shared" si="2"/>
        <v>#REF!</v>
      </c>
      <c r="R33" s="9"/>
      <c r="S33" s="13">
        <f t="shared" si="3"/>
        <v>0</v>
      </c>
      <c r="BC33" s="82"/>
      <c r="BD33" s="82"/>
    </row>
    <row r="34" spans="1:56">
      <c r="A34" s="76" t="s">
        <v>46</v>
      </c>
      <c r="B34" s="74"/>
      <c r="C34" s="65">
        <v>0.8</v>
      </c>
      <c r="D34" s="65">
        <v>0.6</v>
      </c>
      <c r="E34" s="66">
        <v>0.3</v>
      </c>
      <c r="F34" s="66"/>
      <c r="G34" s="66"/>
      <c r="H34" s="66"/>
      <c r="I34" s="66"/>
      <c r="J34" s="66"/>
      <c r="K34" s="65"/>
      <c r="L34" s="66"/>
      <c r="M34" s="87">
        <f t="shared" si="1"/>
        <v>0</v>
      </c>
      <c r="N34" s="86" t="e">
        <f>+((F34*#REF!)+(G34*#REF!)+(I34*#REF!)+(H34*#REF!)+(#REF!*#REF!)+(J34*#REF!)+(L34*#REF!)+(C34*#REF!)+(D34*#REF!)+(E34*#REF!))</f>
        <v>#REF!</v>
      </c>
      <c r="O34" s="8"/>
      <c r="P34" s="26" t="e">
        <f t="shared" si="2"/>
        <v>#REF!</v>
      </c>
      <c r="R34" s="9"/>
      <c r="S34" s="13">
        <f t="shared" si="3"/>
        <v>0</v>
      </c>
      <c r="BC34" s="82"/>
      <c r="BD34" s="82"/>
    </row>
    <row r="35" spans="1:56">
      <c r="A35" s="62" t="s">
        <v>41</v>
      </c>
      <c r="B35" s="74"/>
      <c r="C35" s="64"/>
      <c r="D35" s="64"/>
      <c r="E35" s="65"/>
      <c r="F35" s="66"/>
      <c r="G35" s="66"/>
      <c r="H35" s="66"/>
      <c r="I35" s="66"/>
      <c r="J35" s="65">
        <v>2</v>
      </c>
      <c r="K35" s="65">
        <v>2</v>
      </c>
      <c r="L35" s="65">
        <v>2</v>
      </c>
      <c r="M35" s="87">
        <f t="shared" si="1"/>
        <v>0</v>
      </c>
      <c r="N35" s="86" t="e">
        <f>+((F35*#REF!)+(G35*#REF!)+(I35*#REF!)+(H35*#REF!)+(#REF!*#REF!)+(J35*#REF!)+(L35*#REF!)+(C35*#REF!)+(D35*#REF!)+(E35*#REF!))</f>
        <v>#REF!</v>
      </c>
      <c r="O35" s="8"/>
      <c r="P35" s="26" t="e">
        <f t="shared" si="2"/>
        <v>#REF!</v>
      </c>
      <c r="R35" s="9"/>
      <c r="S35" s="13">
        <f t="shared" si="3"/>
        <v>0</v>
      </c>
      <c r="BC35" s="82"/>
      <c r="BD35" s="82"/>
    </row>
    <row r="36" spans="1:56">
      <c r="A36" s="76" t="s">
        <v>25</v>
      </c>
      <c r="B36" s="74"/>
      <c r="C36" s="64"/>
      <c r="D36" s="64"/>
      <c r="E36" s="65"/>
      <c r="F36" s="66">
        <v>0.5</v>
      </c>
      <c r="G36" s="66">
        <v>0.5</v>
      </c>
      <c r="H36" s="66">
        <v>0.5</v>
      </c>
      <c r="I36" s="66">
        <v>0.5</v>
      </c>
      <c r="J36" s="66">
        <v>0.5</v>
      </c>
      <c r="K36" s="66">
        <v>0.5</v>
      </c>
      <c r="L36" s="66">
        <v>0.5</v>
      </c>
      <c r="M36" s="87">
        <f t="shared" si="1"/>
        <v>0</v>
      </c>
      <c r="N36" s="86" t="e">
        <f>+((F36*#REF!)+(G36*#REF!)+(I36*#REF!)+(H36*#REF!)+(#REF!*#REF!)+(J36*#REF!)+(L36*#REF!)+(C36*#REF!)+(D36*#REF!)+(E36*#REF!))</f>
        <v>#REF!</v>
      </c>
      <c r="O36" s="8"/>
      <c r="P36" s="26" t="e">
        <f t="shared" si="2"/>
        <v>#REF!</v>
      </c>
      <c r="R36" s="9"/>
      <c r="S36" s="13">
        <f t="shared" si="3"/>
        <v>0</v>
      </c>
      <c r="BC36" s="82"/>
      <c r="BD36" s="82"/>
    </row>
    <row r="37" spans="1:56">
      <c r="A37" s="78"/>
      <c r="B37" s="78"/>
      <c r="C37" s="66">
        <f t="shared" ref="C37:L37" si="4">SUM(C8:C36)</f>
        <v>506.1</v>
      </c>
      <c r="D37" s="66">
        <f t="shared" si="4"/>
        <v>450.70000000000005</v>
      </c>
      <c r="E37" s="66">
        <f t="shared" si="4"/>
        <v>364.3</v>
      </c>
      <c r="F37" s="66">
        <f t="shared" si="4"/>
        <v>299.89999999999998</v>
      </c>
      <c r="G37" s="66">
        <f t="shared" si="4"/>
        <v>320</v>
      </c>
      <c r="H37" s="66">
        <f t="shared" si="4"/>
        <v>343.90000000000003</v>
      </c>
      <c r="I37" s="66">
        <f t="shared" si="4"/>
        <v>318.60000000000002</v>
      </c>
      <c r="J37" s="66">
        <f t="shared" si="4"/>
        <v>433.20000000000005</v>
      </c>
      <c r="K37" s="66">
        <f t="shared" si="4"/>
        <v>433.20000000000005</v>
      </c>
      <c r="L37" s="66">
        <f t="shared" si="4"/>
        <v>338.7</v>
      </c>
      <c r="M37" s="89"/>
      <c r="N37" s="27"/>
      <c r="O37" s="10"/>
      <c r="P37" s="16"/>
      <c r="R37" s="3"/>
      <c r="S37" s="3"/>
      <c r="BC37" s="82"/>
      <c r="BD37" s="82"/>
    </row>
    <row r="38" spans="1:56" ht="15.75">
      <c r="A38" s="79" t="s">
        <v>29</v>
      </c>
      <c r="B38" s="79"/>
      <c r="C38" s="71" t="s">
        <v>14</v>
      </c>
      <c r="D38" s="71" t="s">
        <v>14</v>
      </c>
      <c r="E38" s="71" t="s">
        <v>14</v>
      </c>
      <c r="F38" s="71" t="s">
        <v>14</v>
      </c>
      <c r="G38" s="80" t="s">
        <v>14</v>
      </c>
      <c r="H38" s="80" t="s">
        <v>14</v>
      </c>
      <c r="I38" s="80" t="s">
        <v>14</v>
      </c>
      <c r="J38" s="80" t="s">
        <v>14</v>
      </c>
      <c r="K38" s="80" t="s">
        <v>14</v>
      </c>
      <c r="L38" s="80" t="s">
        <v>14</v>
      </c>
      <c r="M38" s="88"/>
      <c r="N38" s="28"/>
      <c r="P38" s="15"/>
      <c r="BC38" s="82"/>
      <c r="BD38" s="82"/>
    </row>
    <row r="39" spans="1:56" ht="15.75">
      <c r="A39" s="92" t="s">
        <v>50</v>
      </c>
      <c r="B39" s="98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90"/>
      <c r="BC39" s="82"/>
      <c r="BD39" s="82"/>
    </row>
    <row r="40" spans="1:56" hidden="1"/>
    <row r="41" spans="1:56" hidden="1"/>
    <row r="42" spans="1:56" ht="15.75" hidden="1">
      <c r="A42" s="29" t="s">
        <v>30</v>
      </c>
      <c r="B42" s="30"/>
      <c r="C42" s="31"/>
      <c r="D42" s="31"/>
      <c r="E42" s="31"/>
      <c r="F42" s="31"/>
      <c r="G42" s="31"/>
      <c r="H42" s="31">
        <f>+H43/1000</f>
        <v>31.33</v>
      </c>
      <c r="I42" s="31">
        <f>+I43/1000</f>
        <v>0</v>
      </c>
      <c r="J42" s="31">
        <f>+J43/1000</f>
        <v>15</v>
      </c>
      <c r="K42" s="31"/>
      <c r="L42" s="31">
        <f>+L43/1000</f>
        <v>15.65</v>
      </c>
      <c r="M42" s="32"/>
      <c r="N42" s="17">
        <f>SUM(B42:L42)</f>
        <v>61.98</v>
      </c>
      <c r="O42" s="11"/>
      <c r="R42" s="12"/>
      <c r="S42" s="12"/>
    </row>
    <row r="43" spans="1:56" ht="15.75" hidden="1">
      <c r="A43" s="29" t="s">
        <v>30</v>
      </c>
      <c r="B43" s="30"/>
      <c r="C43" s="31"/>
      <c r="D43" s="31"/>
      <c r="E43" s="31"/>
      <c r="F43" s="31"/>
      <c r="G43" s="31"/>
      <c r="H43" s="31">
        <v>31330</v>
      </c>
      <c r="I43" s="31">
        <f>+I44</f>
        <v>0</v>
      </c>
      <c r="J43" s="31">
        <v>15000</v>
      </c>
      <c r="K43" s="31"/>
      <c r="L43" s="31">
        <v>15650</v>
      </c>
      <c r="M43" s="32"/>
      <c r="N43" s="17">
        <f>SUM(B43:L43)</f>
        <v>61980</v>
      </c>
      <c r="O43" s="11"/>
      <c r="R43" s="12"/>
      <c r="S43" s="12"/>
    </row>
    <row r="44" spans="1:56" hidden="1">
      <c r="E44" s="40"/>
      <c r="F44" s="40"/>
      <c r="G44" s="40"/>
      <c r="H44" s="40"/>
      <c r="J44" s="40"/>
      <c r="K44" s="40"/>
      <c r="L44" s="40"/>
    </row>
    <row r="45" spans="1:56" hidden="1">
      <c r="D45" s="40"/>
      <c r="E45" s="40"/>
      <c r="F45" s="40"/>
      <c r="G45" s="40"/>
      <c r="H45" s="40"/>
      <c r="J45" s="40"/>
      <c r="K45" s="40"/>
      <c r="L45" s="40"/>
    </row>
    <row r="46" spans="1:56" hidden="1"/>
    <row r="47" spans="1:56" hidden="1"/>
    <row r="65" spans="10:12" ht="18" customHeight="1">
      <c r="J65" s="103" t="s">
        <v>56</v>
      </c>
      <c r="K65" s="103"/>
      <c r="L65" s="103"/>
    </row>
    <row r="66" spans="10:12" ht="18" customHeight="1">
      <c r="J66" s="103" t="s">
        <v>43</v>
      </c>
      <c r="K66" s="103"/>
      <c r="L66" s="103"/>
    </row>
  </sheetData>
  <mergeCells count="5">
    <mergeCell ref="M4:M5"/>
    <mergeCell ref="BC4:BC5"/>
    <mergeCell ref="BD4:BD5"/>
    <mergeCell ref="J65:L65"/>
    <mergeCell ref="J66:L66"/>
  </mergeCells>
  <pageMargins left="0.34" right="0.28999999999999998" top="0.74803149606299213" bottom="0.74803149606299213" header="0.31496062992125984" footer="0.31496062992125984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35AEACABBADB42B6E854DEDE2703BF" ma:contentTypeVersion="8" ma:contentTypeDescription="Crear nuevo documento." ma:contentTypeScope="" ma:versionID="8c9124b5608f6c3afb64ed5fdce95c00">
  <xsd:schema xmlns:xsd="http://www.w3.org/2001/XMLSchema" xmlns:xs="http://www.w3.org/2001/XMLSchema" xmlns:p="http://schemas.microsoft.com/office/2006/metadata/properties" xmlns:ns2="cd7df43d-10b9-47d8-a000-58f6ff9a05a9" xmlns:ns3="21c3207e-4ad9-41ce-b187-b126d6257ffb" targetNamespace="http://schemas.microsoft.com/office/2006/metadata/properties" ma:root="true" ma:fieldsID="471b305a1b93216af0cd42a5230a6a27" ns2:_="" ns3:_="">
    <xsd:import namespace="cd7df43d-10b9-47d8-a000-58f6ff9a05a9"/>
    <xsd:import namespace="21c3207e-4ad9-41ce-b187-b126d6257ffb"/>
    <xsd:element name="properties">
      <xsd:complexType>
        <xsd:sequence>
          <xsd:element name="documentManagement">
            <xsd:complexType>
              <xsd:all>
                <xsd:element ref="ns2:N_x00b0__x0020_Documento" minOccurs="0"/>
                <xsd:element ref="ns2:N_x00b0__x0020_Exp" minOccurs="0"/>
                <xsd:element ref="ns2:Fecha_x0020_Publicaci_x00f3_n" minOccurs="0"/>
                <xsd:element ref="ns2:Destinatario" minOccurs="0"/>
                <xsd:element ref="ns2:Fecha_x0020_Generaci_x00f3_n" minOccurs="0"/>
                <xsd:element ref="ns2:Remitido_x0020_Por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7df43d-10b9-47d8-a000-58f6ff9a05a9" elementFormDefault="qualified">
    <xsd:import namespace="http://schemas.microsoft.com/office/2006/documentManagement/types"/>
    <xsd:import namespace="http://schemas.microsoft.com/office/infopath/2007/PartnerControls"/>
    <xsd:element name="N_x00b0__x0020_Documento" ma:index="8" nillable="true" ma:displayName="N° Documento" ma:internalName="N_x00b0__x0020_Documento">
      <xsd:simpleType>
        <xsd:restriction base="dms:Text">
          <xsd:maxLength value="255"/>
        </xsd:restriction>
      </xsd:simpleType>
    </xsd:element>
    <xsd:element name="N_x00b0__x0020_Exp" ma:index="9" nillable="true" ma:displayName="N° Exp" ma:internalName="N_x00b0__x0020_Exp">
      <xsd:simpleType>
        <xsd:restriction base="dms:Text">
          <xsd:maxLength value="255"/>
        </xsd:restriction>
      </xsd:simpleType>
    </xsd:element>
    <xsd:element name="Fecha_x0020_Publicaci_x00f3_n" ma:index="10" nillable="true" ma:displayName="Fecha Publicación" ma:default="[today]" ma:description="Fecha Publicación en Expediente Electrónico" ma:format="DateOnly" ma:internalName="Fecha_x0020_Publicaci_x00f3_n">
      <xsd:simpleType>
        <xsd:restriction base="dms:DateTime"/>
      </xsd:simpleType>
    </xsd:element>
    <xsd:element name="Destinatario" ma:index="11" nillable="true" ma:displayName="Destinatario" ma:internalName="Destinatario">
      <xsd:simpleType>
        <xsd:restriction base="dms:Text">
          <xsd:maxLength value="255"/>
        </xsd:restriction>
      </xsd:simpleType>
    </xsd:element>
    <xsd:element name="Fecha_x0020_Generaci_x00f3_n" ma:index="12" nillable="true" ma:displayName="Fecha Generación" ma:default="[today]" ma:format="DateOnly" ma:internalName="Fecha_x0020_Generaci_x00f3_n">
      <xsd:simpleType>
        <xsd:restriction base="dms:DateTime"/>
      </xsd:simpleType>
    </xsd:element>
    <xsd:element name="Remitido_x0020_Por" ma:index="13" nillable="true" ma:displayName="Remitido Por" ma:list="{461986f8-ccac-4691-983b-799eae54cbac}" ma:internalName="Remitido_x0020_Por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c3207e-4ad9-41ce-b187-b126d6257ffb" elementFormDefault="qualified">
    <xsd:import namespace="http://schemas.microsoft.com/office/2006/documentManagement/types"/>
    <xsd:import namespace="http://schemas.microsoft.com/office/infopath/2007/PartnerControls"/>
    <xsd:element name="_dlc_DocId" ma:index="14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5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6" nillable="true" ma:displayName="Identificador persistente" ma:description="Mantener el identificador al agregar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21c3207e-4ad9-41ce-b187-b126d6257ffb">636UEWMD4YA6-18-37105</_dlc_DocId>
    <_dlc_DocIdUrl xmlns="21c3207e-4ad9-41ce-b187-b126d6257ffb">
      <Url>http://sharepoint/dfz/_layouts/DocIdRedir.aspx?ID=636UEWMD4YA6-18-37105</Url>
      <Description>636UEWMD4YA6-18-37105</Description>
    </_dlc_DocIdUrl>
    <Remitido_x0020_Por xmlns="cd7df43d-10b9-47d8-a000-58f6ff9a05a9" xsi:nil="true"/>
    <Fecha_x0020_Publicaci_x00f3_n xmlns="cd7df43d-10b9-47d8-a000-58f6ff9a05a9">2013-08-27T14:36:49+00:00</Fecha_x0020_Publicaci_x00f3_n>
    <N_x00b0__x0020_Documento xmlns="cd7df43d-10b9-47d8-a000-58f6ff9a05a9" xsi:nil="true"/>
    <Destinatario xmlns="cd7df43d-10b9-47d8-a000-58f6ff9a05a9" xsi:nil="true"/>
    <Fecha_x0020_Generaci_x00f3_n xmlns="cd7df43d-10b9-47d8-a000-58f6ff9a05a9">2013-08-27T14:36:49+00:00</Fecha_x0020_Generaci_x00f3_n>
    <N_x00b0__x0020_Exp xmlns="cd7df43d-10b9-47d8-a000-58f6ff9a05a9" xsi:nil="true"/>
  </documentManagement>
</p:properties>
</file>

<file path=customXml/itemProps1.xml><?xml version="1.0" encoding="utf-8"?>
<ds:datastoreItem xmlns:ds="http://schemas.openxmlformats.org/officeDocument/2006/customXml" ds:itemID="{6CD4EC10-39C0-41D0-A74A-97E5446124B4}"/>
</file>

<file path=customXml/itemProps2.xml><?xml version="1.0" encoding="utf-8"?>
<ds:datastoreItem xmlns:ds="http://schemas.openxmlformats.org/officeDocument/2006/customXml" ds:itemID="{87981253-01FC-4BD9-B3E2-699C10CA0125}"/>
</file>

<file path=customXml/itemProps3.xml><?xml version="1.0" encoding="utf-8"?>
<ds:datastoreItem xmlns:ds="http://schemas.openxmlformats.org/officeDocument/2006/customXml" ds:itemID="{CE0A0C66-DA90-4D75-AF4F-200B48A6503E}"/>
</file>

<file path=customXml/itemProps4.xml><?xml version="1.0" encoding="utf-8"?>
<ds:datastoreItem xmlns:ds="http://schemas.openxmlformats.org/officeDocument/2006/customXml" ds:itemID="{5C518F24-C69B-47DB-B1F5-D2E65565AE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Diciembre 2012</vt:lpstr>
      <vt:lpstr>'Diciembre 2012'!Área_de_impresión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Vidal</dc:creator>
  <cp:lastModifiedBy>Alfonso Campos</cp:lastModifiedBy>
  <cp:lastPrinted>2013-04-23T18:32:22Z</cp:lastPrinted>
  <dcterms:created xsi:type="dcterms:W3CDTF">2000-01-14T14:24:28Z</dcterms:created>
  <dcterms:modified xsi:type="dcterms:W3CDTF">2013-04-23T18:32:39Z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bf7af061-4ac1-4597-9cb3-8ff64ef78d17</vt:lpwstr>
  </property>
  <property fmtid="{D5CDD505-2E9C-101B-9397-08002B2CF9AE}" pid="3" name="ContentTypeId">
    <vt:lpwstr>0x0101001435AEACABBADB42B6E854DEDE2703BF</vt:lpwstr>
  </property>
</Properties>
</file>