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MPC 6\DFZ-2016-4879 PLANTA SANTA FE\"/>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10'!$B$1:$H$161,'ALT. 10'!$B$164:$H$205,'ALT. 10'!$B$208:$H$248,'ALT. 10'!$B$252:$H$292,'ALT. 10'!$B$296:$H$334</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2" l="1"/>
  <c r="E25" i="12"/>
  <c r="F25" i="12"/>
  <c r="H25" i="12"/>
  <c r="E26" i="12"/>
  <c r="F26" i="12"/>
  <c r="H26" i="12"/>
  <c r="E159" i="12"/>
  <c r="F159" i="12"/>
  <c r="G159" i="12"/>
  <c r="H159" i="12"/>
  <c r="E160" i="12"/>
  <c r="F160" i="12"/>
  <c r="G160" i="12"/>
  <c r="H160" i="12"/>
  <c r="E181" i="12"/>
  <c r="F181" i="12"/>
  <c r="G181" i="12"/>
  <c r="H181" i="12"/>
  <c r="E182" i="12"/>
  <c r="F182" i="12"/>
  <c r="G182" i="12"/>
  <c r="H182" i="12"/>
  <c r="E203" i="12"/>
  <c r="F203" i="12"/>
  <c r="H203" i="12"/>
  <c r="E204" i="12"/>
  <c r="F204" i="12"/>
  <c r="G204" i="12"/>
  <c r="H204" i="12"/>
  <c r="E225" i="12"/>
  <c r="F225" i="12"/>
  <c r="G225" i="12"/>
  <c r="H225" i="12"/>
  <c r="E226" i="12"/>
  <c r="F226" i="12"/>
  <c r="G226" i="12"/>
  <c r="H226" i="12"/>
  <c r="E246" i="12"/>
  <c r="F246" i="12"/>
  <c r="G246" i="12"/>
  <c r="H246" i="12"/>
  <c r="E247" i="12"/>
  <c r="F247" i="12"/>
  <c r="G247" i="12"/>
  <c r="H247" i="12"/>
  <c r="E268" i="12"/>
  <c r="F268" i="12"/>
  <c r="H268" i="12"/>
  <c r="E269" i="12"/>
  <c r="F269" i="12"/>
  <c r="G269" i="12"/>
  <c r="H269" i="12"/>
  <c r="E290" i="12"/>
  <c r="F290" i="12"/>
  <c r="G290" i="12"/>
  <c r="H290" i="12"/>
  <c r="E291" i="12"/>
  <c r="F291" i="12"/>
  <c r="G291" i="12"/>
  <c r="H291" i="12"/>
  <c r="E312" i="12"/>
  <c r="F312" i="12"/>
  <c r="G312" i="12"/>
  <c r="H312" i="12"/>
  <c r="E313" i="12"/>
  <c r="F313" i="12"/>
  <c r="G313" i="12"/>
  <c r="H313" i="12"/>
  <c r="E333" i="12"/>
  <c r="F333" i="12"/>
  <c r="G333" i="12"/>
  <c r="H333" i="12"/>
  <c r="E334" i="12"/>
  <c r="F334" i="12"/>
  <c r="G334" i="12"/>
  <c r="H334" i="12"/>
  <c r="E72" i="8" l="1"/>
  <c r="C3" i="11" l="1"/>
</calcChain>
</file>

<file path=xl/comments1.xml><?xml version="1.0" encoding="utf-8"?>
<comments xmlns="http://schemas.openxmlformats.org/spreadsheetml/2006/main">
  <authors>
    <author>Autor</author>
    <author>Rodrigo Velarde</author>
  </authors>
  <commentList>
    <comment ref="E94" authorId="0" shapeId="0">
      <text>
        <r>
          <rPr>
            <b/>
            <sz val="9"/>
            <color indexed="81"/>
            <rFont val="Tahoma"/>
            <family val="2"/>
          </rPr>
          <t>Autor:</t>
        </r>
        <r>
          <rPr>
            <sz val="9"/>
            <color indexed="81"/>
            <rFont val="Tahoma"/>
            <family val="2"/>
          </rPr>
          <t xml:space="preserve">
iforme tecnico da un valor de 28 a 72% de uso de licor negro, el titular explica un consumo de 99% de licor negro en operación normal</t>
        </r>
      </text>
    </comment>
    <comment ref="E98" authorId="1" shapeId="0">
      <text>
        <r>
          <rPr>
            <b/>
            <sz val="9"/>
            <color indexed="81"/>
            <rFont val="Tahoma"/>
            <charset val="1"/>
          </rPr>
          <t>Rodrigo Velarde:</t>
        </r>
        <r>
          <rPr>
            <sz val="9"/>
            <color indexed="81"/>
            <rFont val="Tahoma"/>
            <charset val="1"/>
          </rPr>
          <t xml:space="preserve">
no informa</t>
        </r>
      </text>
    </comment>
    <comment ref="E99" authorId="0" shapeId="0">
      <text>
        <r>
          <rPr>
            <b/>
            <sz val="9"/>
            <color indexed="81"/>
            <rFont val="Tahoma"/>
            <family val="2"/>
          </rPr>
          <t>Autor:</t>
        </r>
        <r>
          <rPr>
            <sz val="9"/>
            <color indexed="81"/>
            <rFont val="Tahoma"/>
            <family val="2"/>
          </rPr>
          <t xml:space="preserve">
ton/h
</t>
        </r>
      </text>
    </comment>
    <comment ref="E142" authorId="0" shapeId="0">
      <text>
        <r>
          <rPr>
            <b/>
            <sz val="9"/>
            <color indexed="81"/>
            <rFont val="Tahoma"/>
            <family val="2"/>
          </rPr>
          <t>Autor:</t>
        </r>
        <r>
          <rPr>
            <sz val="9"/>
            <color indexed="81"/>
            <rFont val="Tahoma"/>
            <family val="2"/>
          </rPr>
          <t xml:space="preserve">
titular cuantifica un tercer combustible que no aparece en el informe técnico</t>
        </r>
      </text>
    </comment>
    <comment ref="E144" authorId="1" shapeId="0">
      <text>
        <r>
          <rPr>
            <b/>
            <sz val="9"/>
            <color indexed="81"/>
            <rFont val="Tahoma"/>
            <charset val="1"/>
          </rPr>
          <t>Rodrigo Velarde:</t>
        </r>
        <r>
          <rPr>
            <sz val="9"/>
            <color indexed="81"/>
            <rFont val="Tahoma"/>
            <charset val="1"/>
          </rPr>
          <t xml:space="preserve">
no informa</t>
        </r>
      </text>
    </comment>
    <comment ref="E145" authorId="0" shapeId="0">
      <text>
        <r>
          <rPr>
            <b/>
            <sz val="9"/>
            <color indexed="81"/>
            <rFont val="Tahoma"/>
            <family val="2"/>
          </rPr>
          <t>Autor:</t>
        </r>
        <r>
          <rPr>
            <sz val="9"/>
            <color indexed="81"/>
            <rFont val="Tahoma"/>
            <family val="2"/>
          </rPr>
          <t xml:space="preserve">
ton/h
</t>
        </r>
      </text>
    </comment>
    <comment ref="E187" authorId="1" shapeId="0">
      <text>
        <r>
          <rPr>
            <b/>
            <sz val="9"/>
            <color indexed="81"/>
            <rFont val="Tahoma"/>
            <charset val="1"/>
          </rPr>
          <t>Rodrigo Velarde:</t>
        </r>
        <r>
          <rPr>
            <sz val="9"/>
            <color indexed="81"/>
            <rFont val="Tahoma"/>
            <charset val="1"/>
          </rPr>
          <t xml:space="preserve">
no informa</t>
        </r>
      </text>
    </comment>
    <comment ref="E188" authorId="0" shapeId="0">
      <text>
        <r>
          <rPr>
            <b/>
            <sz val="9"/>
            <color indexed="81"/>
            <rFont val="Tahoma"/>
            <family val="2"/>
          </rPr>
          <t>Autor:</t>
        </r>
        <r>
          <rPr>
            <sz val="9"/>
            <color indexed="81"/>
            <rFont val="Tahoma"/>
            <family val="2"/>
          </rPr>
          <t xml:space="preserve">
ton/h
</t>
        </r>
      </text>
    </comment>
    <comment ref="E236" authorId="1" shapeId="0">
      <text>
        <r>
          <rPr>
            <b/>
            <sz val="9"/>
            <color indexed="81"/>
            <rFont val="Tahoma"/>
            <charset val="1"/>
          </rPr>
          <t>Rodrigo Velarde:</t>
        </r>
        <r>
          <rPr>
            <sz val="9"/>
            <color indexed="81"/>
            <rFont val="Tahoma"/>
            <charset val="1"/>
          </rPr>
          <t xml:space="preserve">
no informa</t>
        </r>
      </text>
    </comment>
    <comment ref="E237" authorId="0" shapeId="0">
      <text>
        <r>
          <rPr>
            <b/>
            <sz val="9"/>
            <color indexed="81"/>
            <rFont val="Tahoma"/>
            <family val="2"/>
          </rPr>
          <t>Autor:</t>
        </r>
        <r>
          <rPr>
            <sz val="9"/>
            <color indexed="81"/>
            <rFont val="Tahoma"/>
            <family val="2"/>
          </rPr>
          <t xml:space="preserve">
ton/h
</t>
        </r>
      </text>
    </comment>
  </commentList>
</comments>
</file>

<file path=xl/comments2.xml><?xml version="1.0" encoding="utf-8"?>
<comments xmlns="http://schemas.openxmlformats.org/spreadsheetml/2006/main">
  <authors>
    <author>Autor</author>
  </authors>
  <commentList>
    <comment ref="C12" authorId="0" shapeId="0">
      <text>
        <r>
          <rPr>
            <sz val="9"/>
            <color indexed="81"/>
            <rFont val="Tahoma"/>
            <family val="2"/>
          </rPr>
          <t xml:space="preserve">afirma 99% uso de combustible4 principal
</t>
        </r>
      </text>
    </comment>
    <comment ref="E25" authorId="0" shapeId="0">
      <text>
        <r>
          <rPr>
            <b/>
            <sz val="9"/>
            <color indexed="81"/>
            <rFont val="Tahoma"/>
            <family val="2"/>
          </rPr>
          <t>Autor:</t>
        </r>
        <r>
          <rPr>
            <sz val="9"/>
            <color indexed="81"/>
            <rFont val="Tahoma"/>
            <family val="2"/>
          </rPr>
          <t xml:space="preserve">
0,00075
</t>
        </r>
      </text>
    </comment>
    <comment ref="F25" authorId="0" shapeId="0">
      <text>
        <r>
          <rPr>
            <b/>
            <sz val="9"/>
            <color indexed="81"/>
            <rFont val="Tahoma"/>
            <family val="2"/>
          </rPr>
          <t>Autor:</t>
        </r>
        <r>
          <rPr>
            <sz val="9"/>
            <color indexed="81"/>
            <rFont val="Tahoma"/>
            <family val="2"/>
          </rPr>
          <t xml:space="preserve">
0,00004</t>
        </r>
      </text>
    </comment>
    <comment ref="H25" authorId="0" shapeId="0">
      <text>
        <r>
          <rPr>
            <b/>
            <sz val="9"/>
            <color indexed="81"/>
            <rFont val="Tahoma"/>
            <family val="2"/>
          </rPr>
          <t>Autor:</t>
        </r>
        <r>
          <rPr>
            <sz val="9"/>
            <color indexed="81"/>
            <rFont val="Tahoma"/>
            <family val="2"/>
          </rPr>
          <t xml:space="preserve">
0,0032</t>
        </r>
      </text>
    </comment>
    <comment ref="C146" authorId="0" shapeId="0">
      <text>
        <r>
          <rPr>
            <sz val="9"/>
            <color indexed="81"/>
            <rFont val="Tahoma"/>
            <family val="2"/>
          </rPr>
          <t xml:space="preserve">afirma 99% uso de combustible4 principal
</t>
        </r>
      </text>
    </comment>
    <comment ref="G159" authorId="0" shapeId="0">
      <text>
        <r>
          <rPr>
            <b/>
            <sz val="9"/>
            <color indexed="81"/>
            <rFont val="Tahoma"/>
            <family val="2"/>
          </rPr>
          <t>Autor:
En documento tiene valor 0,00676 al igual que el FE de Nox, se piensa que es error de elaboración</t>
        </r>
      </text>
    </comment>
    <comment ref="C168" authorId="0" shapeId="0">
      <text>
        <r>
          <rPr>
            <sz val="9"/>
            <color indexed="81"/>
            <rFont val="Tahoma"/>
            <family val="2"/>
          </rPr>
          <t xml:space="preserve">afirma 99% uso de combustible4 principal
</t>
        </r>
      </text>
    </comment>
    <comment ref="G181" authorId="0" shapeId="0">
      <text>
        <r>
          <rPr>
            <b/>
            <sz val="9"/>
            <color indexed="81"/>
            <rFont val="Tahoma"/>
            <family val="2"/>
          </rPr>
          <t>Autor:
En documento tiene valor 0,00441 al igual que el FE de Nox, se piensa que es error de elaboración</t>
        </r>
      </text>
    </comment>
    <comment ref="C190" authorId="0" shapeId="0">
      <text>
        <r>
          <rPr>
            <sz val="9"/>
            <color indexed="81"/>
            <rFont val="Tahoma"/>
            <family val="2"/>
          </rPr>
          <t xml:space="preserve">afirma 99% uso de combustible4 principal
</t>
        </r>
      </text>
    </comment>
    <comment ref="F203" authorId="0" shapeId="0">
      <text>
        <r>
          <rPr>
            <b/>
            <sz val="9"/>
            <color indexed="81"/>
            <rFont val="Tahoma"/>
            <family val="2"/>
          </rPr>
          <t>Autor:</t>
        </r>
        <r>
          <rPr>
            <sz val="9"/>
            <color indexed="81"/>
            <rFont val="Tahoma"/>
            <family val="2"/>
          </rPr>
          <t xml:space="preserve">
documento 0,00004</t>
        </r>
      </text>
    </comment>
    <comment ref="H203" authorId="0" shapeId="0">
      <text>
        <r>
          <rPr>
            <b/>
            <sz val="9"/>
            <color indexed="81"/>
            <rFont val="Tahoma"/>
            <family val="2"/>
          </rPr>
          <t>Autor:</t>
        </r>
        <r>
          <rPr>
            <sz val="9"/>
            <color indexed="81"/>
            <rFont val="Tahoma"/>
            <family val="2"/>
          </rPr>
          <t xml:space="preserve">
documento 20,0032</t>
        </r>
      </text>
    </comment>
    <comment ref="C212" authorId="0" shapeId="0">
      <text>
        <r>
          <rPr>
            <sz val="9"/>
            <color indexed="81"/>
            <rFont val="Tahoma"/>
            <family val="2"/>
          </rPr>
          <t xml:space="preserve">afirma 99% uso de combustible4 principal
</t>
        </r>
      </text>
    </comment>
    <comment ref="G225" authorId="0" shapeId="0">
      <text>
        <r>
          <rPr>
            <b/>
            <sz val="9"/>
            <color indexed="81"/>
            <rFont val="Tahoma"/>
            <family val="2"/>
          </rPr>
          <t>Rodrigo Velarde:
En documento tiene valor 0,00676 al igual que el FE de Nox, se piensa que es error de elaboración</t>
        </r>
      </text>
    </comment>
    <comment ref="C233" authorId="0" shapeId="0">
      <text>
        <r>
          <rPr>
            <sz val="9"/>
            <color indexed="81"/>
            <rFont val="Tahoma"/>
            <family val="2"/>
          </rPr>
          <t xml:space="preserve">afirma 99% uso de combustible4 principal
</t>
        </r>
      </text>
    </comment>
    <comment ref="G246" authorId="0" shapeId="0">
      <text>
        <r>
          <rPr>
            <b/>
            <sz val="9"/>
            <color indexed="81"/>
            <rFont val="Tahoma"/>
            <family val="2"/>
          </rPr>
          <t>Rodrigo Velarde:
En documento tiene valor 0,00441 al igual que el FE de Nox, se piensa que es error de elaboración</t>
        </r>
        <r>
          <rPr>
            <sz val="9"/>
            <color indexed="81"/>
            <rFont val="Tahoma"/>
            <family val="2"/>
          </rPr>
          <t xml:space="preserve">
</t>
        </r>
      </text>
    </comment>
    <comment ref="C255" authorId="0" shapeId="0">
      <text>
        <r>
          <rPr>
            <sz val="9"/>
            <color indexed="81"/>
            <rFont val="Tahoma"/>
            <family val="2"/>
          </rPr>
          <t xml:space="preserve">afirma 99% uso de combustible4 principal
</t>
        </r>
      </text>
    </comment>
    <comment ref="G290" authorId="0" shapeId="0">
      <text>
        <r>
          <rPr>
            <b/>
            <sz val="9"/>
            <color indexed="81"/>
            <rFont val="Tahoma"/>
            <family val="2"/>
          </rPr>
          <t>Autor:</t>
        </r>
        <r>
          <rPr>
            <sz val="9"/>
            <color indexed="81"/>
            <rFont val="Tahoma"/>
            <family val="2"/>
          </rPr>
          <t xml:space="preserve">
En documento tiene valor 0,00676 al igual que el FE de Nox, se piensa que es error de elaboración</t>
        </r>
      </text>
    </comment>
    <comment ref="C299" authorId="0" shapeId="0">
      <text>
        <r>
          <rPr>
            <sz val="9"/>
            <color indexed="81"/>
            <rFont val="Tahoma"/>
            <family val="2"/>
          </rPr>
          <t xml:space="preserve">afirma 99% uso de combustible4 principal
</t>
        </r>
      </text>
    </comment>
    <comment ref="C320" authorId="0" shapeId="0">
      <text>
        <r>
          <rPr>
            <sz val="9"/>
            <color indexed="81"/>
            <rFont val="Tahoma"/>
            <family val="2"/>
          </rPr>
          <t xml:space="preserve">afirma 99% uso de combustible4 principal
</t>
        </r>
      </text>
    </comment>
    <comment ref="G333" authorId="0" shapeId="0">
      <text>
        <r>
          <rPr>
            <b/>
            <sz val="9"/>
            <color indexed="81"/>
            <rFont val="Tahoma"/>
            <family val="2"/>
          </rPr>
          <t>Autor:</t>
        </r>
        <r>
          <rPr>
            <sz val="9"/>
            <color indexed="81"/>
            <rFont val="Tahoma"/>
            <family val="2"/>
          </rPr>
          <t xml:space="preserve">
En documento tiene valor 0,00676 al igual que el FE de Nox, se piensa que es error de elaboración
</t>
        </r>
      </text>
    </comment>
  </commentList>
</comments>
</file>

<file path=xl/sharedStrings.xml><?xml version="1.0" encoding="utf-8"?>
<sst xmlns="http://schemas.openxmlformats.org/spreadsheetml/2006/main" count="576" uniqueCount="159">
  <si>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</si>
  <si>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</si>
  <si>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</si>
  <si>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</si>
  <si>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</si>
  <si>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</si>
  <si>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</si>
  <si>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</si>
  <si>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</si>
  <si>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</si>
  <si>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</si>
  <si>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</si>
  <si>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</si>
  <si>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</si>
  <si>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</si>
  <si>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</si>
  <si>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</si>
  <si>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</si>
  <si>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</si>
  <si>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</si>
  <si>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</si>
  <si>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</si>
  <si>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</si>
  <si>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</si>
  <si>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</si>
  <si>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</si>
  <si>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</si>
  <si>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</si>
  <si>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</si>
  <si>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</si>
  <si>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</si>
  <si>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</si>
  <si>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</si>
  <si>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</si>
  <si>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</si>
  <si>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</si>
  <si>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</si>
  <si>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</si>
  <si>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</si>
  <si>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</si>
  <si>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</si>
  <si>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</si>
  <si>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</si>
  <si>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</si>
  <si>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</si>
  <si>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</si>
  <si>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</si>
  <si>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</si>
  <si>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</si>
  <si>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</si>
  <si>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</si>
  <si>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</si>
  <si>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</si>
  <si>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96532330-9</t>
  </si>
  <si>
    <t>CMPC CELULOSA S.A.</t>
  </si>
  <si>
    <t>Julio Hemmelmann #670</t>
  </si>
  <si>
    <t>Ignacio Melero Pinto</t>
  </si>
  <si>
    <t>CMPC CELULOSA S.A. PLANTA SANTA FE</t>
  </si>
  <si>
    <t>Nacimiento</t>
  </si>
  <si>
    <t>N 5845494 - E 707640</t>
  </si>
  <si>
    <t>Juan Virgilio Constable Pfennings</t>
  </si>
  <si>
    <t>n/i</t>
  </si>
  <si>
    <t>N/A</t>
  </si>
  <si>
    <t>Caldera recuperadora planta santa sf1</t>
  </si>
  <si>
    <t>IN000638-K</t>
  </si>
  <si>
    <t>Caldera recuperadora planta sf2</t>
  </si>
  <si>
    <t>IN000640-1</t>
  </si>
  <si>
    <t>Caldera Biomasa 1</t>
  </si>
  <si>
    <t>IN000639-8</t>
  </si>
  <si>
    <t>Caldera Biomasa 2</t>
  </si>
  <si>
    <t>IN002012-9</t>
  </si>
  <si>
    <t>N° 1</t>
  </si>
  <si>
    <t>Caldera</t>
  </si>
  <si>
    <t>CBC industrias pesada S.A.</t>
  </si>
  <si>
    <t>Recuperación química</t>
  </si>
  <si>
    <t>Licor negro 68-72%</t>
  </si>
  <si>
    <t>Petroleo N° 6</t>
  </si>
  <si>
    <t>Gas licuado</t>
  </si>
  <si>
    <t>n/a</t>
  </si>
  <si>
    <t>SI</t>
  </si>
  <si>
    <t>Precipitador Electroestatico</t>
  </si>
  <si>
    <t>Andritz Finlandia</t>
  </si>
  <si>
    <t>Licor negro 70-80%</t>
  </si>
  <si>
    <t>FL Smidth</t>
  </si>
  <si>
    <t>TIPO EQUIPO DE ABATIMIENTO 3</t>
  </si>
  <si>
    <t>MARCA EQUIPO DE ABATIMIENTO 3</t>
  </si>
  <si>
    <t>TIPO EQUIPO DE ABATIMIENTO 4</t>
  </si>
  <si>
    <t>MARCA EQUIPO DE ABATIMIENTO 4</t>
  </si>
  <si>
    <t>N° 3</t>
  </si>
  <si>
    <t>N° 4</t>
  </si>
  <si>
    <t>Tampella Power Inc.</t>
  </si>
  <si>
    <t>SA210A1B</t>
  </si>
  <si>
    <t>Biomasa</t>
  </si>
  <si>
    <t>METSO</t>
  </si>
  <si>
    <t>METSO POWER</t>
  </si>
  <si>
    <t>HYBEX</t>
  </si>
  <si>
    <t>% DE EFICIENCIA DS 138, ADJUNTAR RESPALDO DE LA EXISTENCIA DEL SIST. DE CONTROL</t>
  </si>
  <si>
    <t>FACTOR D.S. 138, CON SU UNIDAD DE MEDIDA</t>
  </si>
  <si>
    <t>PRECIPITADOR ELECTROESTATICO</t>
  </si>
  <si>
    <t>EQUIPO DE ABATIMIENTO</t>
  </si>
  <si>
    <t>CLASIFICACIÓN CCF DE LA FUENTE</t>
  </si>
  <si>
    <t>DCS / PI</t>
  </si>
  <si>
    <t>SISTEMA DE REGISTRO, ALMACENAMIENTO Y MANEJO DE DATOS</t>
  </si>
  <si>
    <t>PI</t>
  </si>
  <si>
    <t>RESPALDO DE CUANTIFICACIÓN DE COMBUSTIBLE</t>
  </si>
  <si>
    <t>Frecuencia de mantenimiento</t>
  </si>
  <si>
    <t>N° de serie</t>
  </si>
  <si>
    <t>Modelo</t>
  </si>
  <si>
    <t>Marca</t>
  </si>
  <si>
    <t>Tipo (orificio, boquilla, venturi, etc.)</t>
  </si>
  <si>
    <t>Certificado de origen</t>
  </si>
  <si>
    <t>FLUJOMETRO COMBUSTIBLE</t>
  </si>
  <si>
    <t>FORMA DE IDENTIFICAR EL COMBUSTIBLE CON EL QUE ESTÉ EN FUNC. LA FUENTE</t>
  </si>
  <si>
    <t>TIPO DE CUANTIFICACIÓN DEL NIVEL DE ACTIVIDAD DE LA FUENTE (EJ CONSUMO DE COMB, PRODUCCIÓN, ETC.)</t>
  </si>
  <si>
    <t>Caldera Biomasa 2 - Petróleo 6</t>
  </si>
  <si>
    <t>Inventeario mensual</t>
  </si>
  <si>
    <t>,</t>
  </si>
  <si>
    <t>control de inventario, topografía, control de camiones UT a UT y pesaje en romanas</t>
  </si>
  <si>
    <t>Caldera Biomasa 2 - PDM/Biomasa</t>
  </si>
  <si>
    <t>Caldera Biomasa 1 - Petróleo 6</t>
  </si>
  <si>
    <t>EP</t>
  </si>
  <si>
    <t>Caldera Biomasa 1 - PDM/Biomasa</t>
  </si>
  <si>
    <t>Caldera recuperadora planta santa sf2 - Gas Licuado</t>
  </si>
  <si>
    <t>Caldera recuperadora planta santa sf2 - Petróleo 6</t>
  </si>
  <si>
    <t>Caldera recuperadora planta santa sf2 - Licor negro</t>
  </si>
  <si>
    <t>Caldera recuperadora planta santa sf1 - Gas Licuado</t>
  </si>
  <si>
    <t>Caldera recuperadora planta santa sf1 - Petroleo 6</t>
  </si>
  <si>
    <t>TORRE DE ABSORCION CARBON</t>
  </si>
  <si>
    <t>TORRE DE ABSORCION AGUA</t>
  </si>
  <si>
    <t>TORRE DE ABSORCION</t>
  </si>
  <si>
    <t>RECIRCULACION DE GASES</t>
  </si>
  <si>
    <t>QUEMADOR CON CONTROL DE AIRE</t>
  </si>
  <si>
    <t>PLANTA DE ACIDO</t>
  </si>
  <si>
    <t>MULTICICLON</t>
  </si>
  <si>
    <t>LAVADOR VENTURI</t>
  </si>
  <si>
    <t>LAVADOR SIMPLE (SCRUBBER)</t>
  </si>
  <si>
    <t>INYECCION DE VAPOR O AGUA</t>
  </si>
  <si>
    <t>INYECCION DE AMONIACO</t>
  </si>
  <si>
    <t>INCINERADOR</t>
  </si>
  <si>
    <t>FILTRO DE MANGAS</t>
  </si>
  <si>
    <t>FILTRO DE CARTUCHO</t>
  </si>
  <si>
    <t>DEMISTER</t>
  </si>
  <si>
    <t>DECANTADOR SECO</t>
  </si>
  <si>
    <t>DECANTADOR HUMEDO</t>
  </si>
  <si>
    <t>CONDENSADOR</t>
  </si>
  <si>
    <t>CIRCULACIÓN DE LECHO FLUIDIZADO</t>
  </si>
  <si>
    <t>CICLON SECO</t>
  </si>
  <si>
    <t>CICLON HUMEDO</t>
  </si>
  <si>
    <t>CATALIZADOR (OXIDACION CATALITICA)</t>
  </si>
  <si>
    <t>ANEXO N° 3: ALTERNATIVA N° 10</t>
  </si>
  <si>
    <t>Instrumento</t>
  </si>
  <si>
    <t>N°</t>
  </si>
  <si>
    <t>Año</t>
  </si>
  <si>
    <t>Región (RCA)</t>
  </si>
  <si>
    <t>RCA</t>
  </si>
  <si>
    <t>066</t>
  </si>
  <si>
    <t>039</t>
  </si>
  <si>
    <t>Expediente: DFZ-2016-4879-VIII-LEY-EI</t>
  </si>
  <si>
    <t>N° 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</si>
</sst>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0"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name val="Calibri"/>
      <family val="2"/>
      <scheme val="minor"/>
    </font>
    <font>
      <b/>
      <sz val="9"/>
      <color indexed="81"/>
      <name val="Tahoma"/>
      <family val="2"/>
    </font>
    <font>
      <sz val="9"/>
      <color indexed="81"/>
      <name val="Tahoma"/>
      <family val="2"/>
    </font>
    <font>
      <sz val="9"/>
      <color indexed="81"/>
      <name val="Tahoma"/>
      <charset val="1"/>
    </font>
    <font>
      <b/>
      <sz val="9"/>
      <color indexed="81"/>
      <name val="Tahoma"/>
      <charset val="1"/>
    </font>
    <font>
      <sz val="11"/>
      <color theme="1"/>
      <name val="Arial"/>
      <family val="2"/>
    </font>
    <font>
      <sz val="10"/>
      <color theme="1"/>
      <name val="Arial"/>
      <family val="2"/>
    </font>
    <font>
      <b/>
      <sz val="11"/>
      <color theme="1"/>
      <name val="Arial"/>
      <family val="2"/>
    </font>
    <font>
      <b/>
      <sz val="1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ill="1"/>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11" fillId="0" borderId="1" xfId="0" applyFont="1" applyBorder="1" applyAlignment="1">
      <alignment horizontal="left"/>
    </xf>
    <xf numFmtId="0" fontId="2" fillId="0" borderId="7" xfId="0" applyFont="1" applyFill="1" applyBorder="1"/>
    <xf numFmtId="14" fontId="0" fillId="0" borderId="1" xfId="0" applyNumberFormat="1" applyBorder="1" applyAlignment="1">
      <alignment horizontal="left"/>
    </xf>
    <xf numFmtId="0" fontId="10" fillId="0" borderId="7" xfId="1" applyFont="1" applyFill="1" applyBorder="1" applyAlignment="1">
      <alignment vertical="center"/>
    </xf>
    <xf numFmtId="14" fontId="10" fillId="0" borderId="7" xfId="1" applyNumberFormat="1" applyFont="1" applyFill="1" applyBorder="1" applyAlignment="1">
      <alignment vertical="center"/>
    </xf>
    <xf numFmtId="0" fontId="3" fillId="2" borderId="18" xfId="0" applyFont="1" applyFill="1" applyBorder="1" applyAlignment="1">
      <alignment horizontal="center" vertical="center"/>
    </xf>
    <xf numFmtId="0" fontId="0" fillId="0" borderId="1" xfId="0" applyBorder="1" applyAlignment="1">
      <alignment horizontal="left"/>
    </xf>
    <xf numFmtId="0" fontId="0" fillId="0" borderId="1" xfId="0" applyFill="1" applyBorder="1" applyAlignment="1">
      <alignment horizontal="left"/>
    </xf>
    <xf numFmtId="14" fontId="0" fillId="0" borderId="1" xfId="0" applyNumberFormat="1" applyFill="1" applyBorder="1" applyAlignment="1">
      <alignment horizontal="left"/>
    </xf>
    <xf numFmtId="0" fontId="11" fillId="0" borderId="1" xfId="0" applyFont="1" applyFill="1" applyBorder="1" applyAlignment="1">
      <alignment horizontal="left"/>
    </xf>
    <xf numFmtId="14" fontId="11" fillId="0" borderId="1" xfId="0" applyNumberFormat="1" applyFont="1" applyFill="1" applyBorder="1" applyAlignment="1">
      <alignment horizontal="left"/>
    </xf>
    <xf numFmtId="14" fontId="0" fillId="0" borderId="9" xfId="0" applyNumberFormat="1" applyFill="1" applyBorder="1" applyAlignment="1">
      <alignment horizontal="left"/>
    </xf>
    <xf numFmtId="0" fontId="16" fillId="0" borderId="0" xfId="0" applyFont="1"/>
    <xf numFmtId="0" fontId="17" fillId="0" borderId="1" xfId="0" applyFont="1" applyFill="1" applyBorder="1" applyAlignment="1">
      <alignment horizontal="right"/>
    </xf>
    <xf numFmtId="0" fontId="17" fillId="3" borderId="1" xfId="0" applyFont="1" applyFill="1" applyBorder="1" applyAlignment="1">
      <alignment horizontal="right"/>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17" fillId="0" borderId="0" xfId="0" applyFont="1" applyFill="1" applyBorder="1" applyAlignment="1">
      <alignment horizontal="center"/>
    </xf>
    <xf numFmtId="0" fontId="4" fillId="4" borderId="1" xfId="0" applyFont="1" applyFill="1" applyBorder="1" applyAlignment="1">
      <alignment vertical="center"/>
    </xf>
    <xf numFmtId="0" fontId="4" fillId="4" borderId="1" xfId="0" applyFont="1" applyFill="1" applyBorder="1" applyAlignment="1">
      <alignment horizontal="left" vertical="center"/>
    </xf>
    <xf numFmtId="0" fontId="4" fillId="4" borderId="1" xfId="0" applyFont="1" applyFill="1" applyBorder="1" applyAlignment="1">
      <alignment vertical="center" wrapText="1"/>
    </xf>
    <xf numFmtId="0" fontId="4" fillId="4" borderId="1" xfId="0" applyFont="1" applyFill="1" applyBorder="1" applyAlignment="1">
      <alignment horizontal="left" vertical="center" wrapText="1"/>
    </xf>
    <xf numFmtId="0" fontId="17" fillId="0" borderId="1" xfId="0" applyFont="1" applyBorder="1"/>
    <xf numFmtId="0" fontId="4" fillId="0" borderId="1" xfId="0" applyFont="1" applyFill="1" applyBorder="1" applyAlignment="1">
      <alignment vertical="center"/>
    </xf>
    <xf numFmtId="0" fontId="18" fillId="0" borderId="0" xfId="0" applyFont="1"/>
    <xf numFmtId="0" fontId="16"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6" fillId="0" borderId="0" xfId="0" applyFont="1" applyAlignment="1">
      <alignment vertical="center"/>
    </xf>
    <xf numFmtId="0" fontId="19" fillId="0" borderId="0" xfId="0" applyFont="1" applyFill="1" applyBorder="1" applyAlignment="1">
      <alignment vertical="center"/>
    </xf>
    <xf numFmtId="0" fontId="0" fillId="5" borderId="1" xfId="0" applyFill="1" applyBorder="1" applyAlignment="1">
      <alignment horizontal="center"/>
    </xf>
    <xf numFmtId="0" fontId="0" fillId="0" borderId="1" xfId="0" applyBorder="1" applyAlignment="1">
      <alignment horizontal="center"/>
    </xf>
    <xf numFmtId="0" fontId="0" fillId="0" borderId="1" xfId="0" quotePrefix="1" applyBorder="1" applyAlignment="1">
      <alignment horizontal="center"/>
    </xf>
    <xf numFmtId="0" fontId="11" fillId="0" borderId="1" xfId="0" applyFont="1" applyBorder="1" applyAlignment="1">
      <alignment horizontal="left" wrapText="1"/>
    </xf>
    <xf numFmtId="0" fontId="11" fillId="0" borderId="1" xfId="0" applyFont="1" applyFill="1" applyBorder="1" applyAlignment="1">
      <alignment horizontal="left" wrapText="1"/>
    </xf>
    <xf numFmtId="0" fontId="0" fillId="0" borderId="1" xfId="0" applyBorder="1" applyAlignment="1">
      <alignment horizontal="left" wrapText="1"/>
    </xf>
    <xf numFmtId="0" fontId="0" fillId="0" borderId="1" xfId="0" applyFill="1" applyBorder="1" applyAlignment="1">
      <alignment horizontal="left" wrapText="1"/>
    </xf>
    <xf numFmtId="0" fontId="10" fillId="0" borderId="1" xfId="1" applyFont="1" applyFill="1" applyBorder="1" applyAlignment="1">
      <alignment horizontal="left" vertical="center"/>
    </xf>
    <xf numFmtId="0" fontId="10" fillId="0" borderId="7" xfId="1" applyFont="1" applyFill="1" applyBorder="1" applyAlignment="1">
      <alignment horizontal="left" vertical="center"/>
    </xf>
    <xf numFmtId="0" fontId="2" fillId="0" borderId="1" xfId="0" applyFont="1" applyFill="1" applyBorder="1" applyAlignment="1">
      <alignment horizontal="left"/>
    </xf>
    <xf numFmtId="0" fontId="2" fillId="0" borderId="7"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18" xfId="0" applyFont="1" applyFill="1" applyBorder="1" applyAlignment="1">
      <alignment horizontal="left" vertical="center"/>
    </xf>
    <xf numFmtId="0" fontId="2" fillId="0" borderId="1" xfId="0" applyFont="1" applyFill="1" applyBorder="1" applyAlignment="1">
      <alignment horizontal="left" vertical="center"/>
    </xf>
    <xf numFmtId="0" fontId="2" fillId="0" borderId="7" xfId="0" applyFont="1" applyFill="1" applyBorder="1" applyAlignment="1">
      <alignment horizontal="left"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8" xfId="1" applyFont="1" applyFill="1" applyBorder="1" applyAlignment="1">
      <alignment horizontal="left" vertical="center"/>
    </xf>
    <xf numFmtId="0" fontId="2" fillId="0" borderId="8" xfId="0" applyFont="1" applyFill="1" applyBorder="1" applyAlignment="1">
      <alignment horizontal="left" vertical="center"/>
    </xf>
    <xf numFmtId="0" fontId="2" fillId="0" borderId="8"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0" fillId="5" borderId="1" xfId="0" applyFill="1" applyBorder="1" applyAlignment="1">
      <alignment horizontal="center"/>
    </xf>
    <xf numFmtId="0" fontId="10" fillId="0" borderId="18"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16" fillId="0" borderId="1" xfId="0" applyFont="1" applyBorder="1" applyAlignment="1">
      <alignment horizontal="center"/>
    </xf>
    <xf numFmtId="0" fontId="4" fillId="4" borderId="1" xfId="0" applyFont="1" applyFill="1" applyBorder="1" applyAlignment="1">
      <alignment horizontal="left" vertical="center"/>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17" fillId="0" borderId="7" xfId="0" applyFont="1" applyFill="1" applyBorder="1" applyAlignment="1">
      <alignment horizontal="center"/>
    </xf>
    <xf numFmtId="0" fontId="17" fillId="0" borderId="9" xfId="0" applyFont="1" applyFill="1" applyBorder="1" applyAlignment="1">
      <alignment horizontal="center"/>
    </xf>
    <xf numFmtId="0" fontId="17" fillId="0" borderId="1" xfId="0" applyFont="1" applyFill="1" applyBorder="1" applyAlignment="1">
      <alignment horizontal="center"/>
    </xf>
    <xf numFmtId="0" fontId="17" fillId="0" borderId="7" xfId="0" applyFont="1" applyFill="1" applyBorder="1" applyAlignment="1">
      <alignment horizontal="center" vertical="center"/>
    </xf>
    <xf numFmtId="0" fontId="17" fillId="0" borderId="9" xfId="0" applyFont="1" applyFill="1" applyBorder="1" applyAlignment="1">
      <alignment horizontal="center" vertical="center"/>
    </xf>
    <xf numFmtId="49" fontId="5" fillId="0" borderId="23" xfId="0" applyNumberFormat="1" applyFont="1" applyBorder="1" applyAlignment="1">
      <alignment horizontal="center" vertical="center"/>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17" fillId="3" borderId="7" xfId="0" applyFont="1" applyFill="1" applyBorder="1" applyAlignment="1">
      <alignment horizontal="center"/>
    </xf>
    <xf numFmtId="0" fontId="17" fillId="3" borderId="9" xfId="0" applyFont="1" applyFill="1" applyBorder="1" applyAlignment="1">
      <alignment horizontal="center"/>
    </xf>
    <xf numFmtId="0" fontId="5" fillId="0" borderId="0" xfId="0" applyFont="1" applyAlignment="1">
      <alignment horizontal="center" vertical="center"/>
    </xf>
    <xf numFmtId="14" fontId="5" fillId="0" borderId="23" xfId="0" applyNumberFormat="1"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445791</xdr:colOff>
      <xdr:row>0</xdr:row>
      <xdr:rowOff>58678</xdr:rowOff>
    </xdr:from>
    <xdr:to>
      <xdr:col>2</xdr:col>
      <xdr:colOff>291791</xdr:colOff>
      <xdr:row>5</xdr:row>
      <xdr:rowOff>36904</xdr:rowOff>
    </xdr:to>
    <xdr:pic>
      <xdr:nvPicPr>
        <xdr:cNvPr id="2" name="Imagen 3">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500" y="58678"/>
          <a:ext cx="2783164" cy="8787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Propuestas%20metodologica/Carpetas%20An&#225;lisis%20Propuestas%20Impuestos%20Verdes/Carpeta%20An&#225;lisis%20Propuestas%20N&#176;%208%20(Rodrigo)/CMPC%20S.A/UV%203522%20PLANTA%20SANTA%20FE/UV%203522%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Consultas Titular"/>
    </sheetNames>
    <sheetDataSet>
      <sheetData sheetId="0"/>
      <sheetData sheetId="1"/>
      <sheetData sheetId="2">
        <row r="7">
          <cell r="B7" t="str">
            <v>Caldera recuperadora planta santa sf1</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40"/>
  <sheetViews>
    <sheetView tabSelected="1" view="pageLayout" topLeftCell="A25" zoomScale="85" zoomScaleNormal="100" zoomScalePageLayoutView="85" workbookViewId="0"/>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76" t="s">
        <v>4</v>
      </c>
      <c r="C20" s="76"/>
      <c r="D20" s="76"/>
      <c r="E20" s="76"/>
    </row>
    <row r="21" spans="2:5" ht="15.6" customHeight="1" x14ac:dyDescent="0.3">
      <c r="B21" s="76"/>
      <c r="C21" s="76"/>
      <c r="D21" s="76"/>
      <c r="E21" s="76"/>
    </row>
    <row r="22" spans="2:5" ht="15.6" customHeight="1" x14ac:dyDescent="0.3">
      <c r="B22" s="83" t="s">
        <v>6</v>
      </c>
      <c r="C22" s="83"/>
      <c r="D22" s="83"/>
      <c r="E22" s="83"/>
    </row>
    <row r="23" spans="2:5" x14ac:dyDescent="0.3">
      <c r="B23" s="83" t="s">
        <v>7</v>
      </c>
      <c r="C23" s="83"/>
      <c r="D23" s="83"/>
      <c r="E23" s="83"/>
    </row>
    <row r="24" spans="2:5" x14ac:dyDescent="0.3">
      <c r="B24" s="8"/>
      <c r="C24" s="8"/>
      <c r="D24" s="8"/>
      <c r="E24" s="8"/>
    </row>
    <row r="25" spans="2:5" x14ac:dyDescent="0.3">
      <c r="B25" s="8"/>
      <c r="C25" s="8"/>
      <c r="D25" s="8"/>
      <c r="E25" s="8"/>
    </row>
    <row r="26" spans="2:5" x14ac:dyDescent="0.3">
      <c r="B26" s="8"/>
      <c r="C26" s="8"/>
      <c r="D26" s="8"/>
      <c r="E26" s="8"/>
    </row>
    <row r="27" spans="2:5" x14ac:dyDescent="0.3">
      <c r="B27" s="8"/>
      <c r="C27" s="83" t="s">
        <v>157</v>
      </c>
      <c r="D27" s="83"/>
      <c r="E27" s="8"/>
    </row>
    <row r="28" spans="2:5" x14ac:dyDescent="0.3">
      <c r="B28" s="8"/>
      <c r="C28" s="8"/>
      <c r="D28" s="8"/>
      <c r="E28" s="8"/>
    </row>
    <row r="29" spans="2:5" x14ac:dyDescent="0.3">
      <c r="B29" s="8"/>
      <c r="C29" s="8"/>
      <c r="D29" s="8"/>
      <c r="E29" s="8"/>
    </row>
    <row r="30" spans="2:5" x14ac:dyDescent="0.3">
      <c r="B30" s="8"/>
      <c r="C30" s="8"/>
      <c r="D30" s="8"/>
      <c r="E30" s="8"/>
    </row>
    <row r="31" spans="2:5" x14ac:dyDescent="0.3">
      <c r="B31" s="8"/>
      <c r="C31" s="8"/>
      <c r="D31" s="15"/>
      <c r="E31" s="8"/>
    </row>
    <row r="32" spans="2:5" ht="70.2" customHeight="1" x14ac:dyDescent="0.3">
      <c r="B32" s="8"/>
      <c r="C32" s="14" t="s">
        <v>50</v>
      </c>
      <c r="D32" s="16"/>
      <c r="E32" s="8"/>
    </row>
    <row r="33" spans="2:7" ht="70.2" customHeight="1" x14ac:dyDescent="0.3">
      <c r="B33" s="8"/>
      <c r="C33" s="13" t="s">
        <v>51</v>
      </c>
      <c r="D33" s="17"/>
      <c r="E33" s="8"/>
      <c r="G33" s="12"/>
    </row>
    <row r="34" spans="2:7" ht="70.2" customHeight="1" x14ac:dyDescent="0.3">
      <c r="B34" s="8"/>
      <c r="C34" s="14" t="s">
        <v>52</v>
      </c>
      <c r="D34" s="16"/>
      <c r="E34" s="8"/>
    </row>
    <row r="35" spans="2:7" x14ac:dyDescent="0.3">
      <c r="B35" s="8"/>
      <c r="C35" s="11"/>
      <c r="D35" s="8"/>
      <c r="E35" s="8"/>
    </row>
    <row r="36" spans="2:7" x14ac:dyDescent="0.3">
      <c r="B36" s="8"/>
      <c r="C36" s="11"/>
      <c r="D36" s="8"/>
      <c r="E36" s="8"/>
    </row>
    <row r="37" spans="2:7" x14ac:dyDescent="0.3">
      <c r="B37" s="8"/>
      <c r="C37" s="11"/>
      <c r="D37" s="8"/>
      <c r="E37" s="8"/>
    </row>
    <row r="38" spans="2:7" x14ac:dyDescent="0.3">
      <c r="B38" s="8"/>
      <c r="C38" s="8"/>
      <c r="D38" s="8"/>
      <c r="E38" s="8"/>
    </row>
    <row r="39" spans="2:7" x14ac:dyDescent="0.3">
      <c r="B39" s="84" t="s">
        <v>5</v>
      </c>
      <c r="C39" s="85"/>
      <c r="D39" s="85"/>
      <c r="E39" s="86"/>
    </row>
    <row r="40" spans="2:7" ht="60" customHeight="1" x14ac:dyDescent="0.3">
      <c r="B40" s="77" t="s">
        <v>9</v>
      </c>
      <c r="C40" s="78"/>
      <c r="D40" s="78"/>
      <c r="E40" s="79"/>
    </row>
    <row r="41" spans="2:7" x14ac:dyDescent="0.3">
      <c r="B41" s="80"/>
      <c r="C41" s="81"/>
      <c r="D41" s="81"/>
      <c r="E41" s="82"/>
    </row>
    <row r="42" spans="2:7" x14ac:dyDescent="0.3">
      <c r="B42" s="69"/>
      <c r="C42" s="70"/>
      <c r="D42" s="70"/>
      <c r="E42" s="71"/>
    </row>
    <row r="43" spans="2:7" ht="14.4" customHeight="1" x14ac:dyDescent="0.3">
      <c r="B43" s="63" t="s">
        <v>8</v>
      </c>
      <c r="C43" s="64"/>
      <c r="D43" s="64"/>
      <c r="E43" s="65"/>
    </row>
    <row r="44" spans="2:7" x14ac:dyDescent="0.3">
      <c r="B44" s="63"/>
      <c r="C44" s="64"/>
      <c r="D44" s="64"/>
      <c r="E44" s="65"/>
    </row>
    <row r="45" spans="2:7" x14ac:dyDescent="0.3">
      <c r="B45" s="63"/>
      <c r="C45" s="64"/>
      <c r="D45" s="64"/>
      <c r="E45" s="65"/>
    </row>
    <row r="46" spans="2:7" x14ac:dyDescent="0.3">
      <c r="B46" s="63"/>
      <c r="C46" s="64"/>
      <c r="D46" s="64"/>
      <c r="E46" s="65"/>
    </row>
    <row r="47" spans="2:7" x14ac:dyDescent="0.3">
      <c r="B47" s="63"/>
      <c r="C47" s="64"/>
      <c r="D47" s="64"/>
      <c r="E47" s="65"/>
    </row>
    <row r="48" spans="2:7" x14ac:dyDescent="0.3">
      <c r="B48" s="63"/>
      <c r="C48" s="64"/>
      <c r="D48" s="64"/>
      <c r="E48" s="65"/>
    </row>
    <row r="49" spans="2:5" x14ac:dyDescent="0.3">
      <c r="B49" s="63"/>
      <c r="C49" s="64"/>
      <c r="D49" s="64"/>
      <c r="E49" s="65"/>
    </row>
    <row r="50" spans="2:5" x14ac:dyDescent="0.3">
      <c r="B50" s="66"/>
      <c r="C50" s="67"/>
      <c r="D50" s="67"/>
      <c r="E50" s="68"/>
    </row>
    <row r="51" spans="2:5" x14ac:dyDescent="0.3">
      <c r="B51" s="59"/>
      <c r="C51" s="59"/>
      <c r="D51" s="59"/>
      <c r="E51" s="59"/>
    </row>
    <row r="52" spans="2:5" x14ac:dyDescent="0.3">
      <c r="B52" s="60" t="s">
        <v>10</v>
      </c>
      <c r="C52" s="61"/>
      <c r="D52" s="61"/>
      <c r="E52" s="62"/>
    </row>
    <row r="53" spans="2:5" x14ac:dyDescent="0.3">
      <c r="B53" s="3" t="s">
        <v>11</v>
      </c>
      <c r="C53" s="3"/>
      <c r="D53" s="19"/>
      <c r="E53" s="20">
        <v>42716</v>
      </c>
    </row>
    <row r="54" spans="2:5" x14ac:dyDescent="0.3">
      <c r="B54" s="55" t="s">
        <v>12</v>
      </c>
      <c r="C54" s="55"/>
      <c r="D54" s="56"/>
      <c r="E54" s="18" t="s">
        <v>53</v>
      </c>
    </row>
    <row r="55" spans="2:5" x14ac:dyDescent="0.3">
      <c r="B55" s="55" t="s">
        <v>13</v>
      </c>
      <c r="C55" s="55"/>
      <c r="D55" s="56"/>
      <c r="E55" s="18" t="s">
        <v>54</v>
      </c>
    </row>
    <row r="56" spans="2:5" x14ac:dyDescent="0.3">
      <c r="B56" s="55" t="s">
        <v>14</v>
      </c>
      <c r="C56" s="55"/>
      <c r="D56" s="56"/>
      <c r="E56" s="18" t="s">
        <v>55</v>
      </c>
    </row>
    <row r="57" spans="2:5" x14ac:dyDescent="0.3">
      <c r="B57" s="55" t="s">
        <v>15</v>
      </c>
      <c r="C57" s="55"/>
      <c r="D57" s="56"/>
      <c r="E57" s="18" t="s">
        <v>56</v>
      </c>
    </row>
    <row r="58" spans="2:5" x14ac:dyDescent="0.3">
      <c r="B58" s="57" t="s">
        <v>16</v>
      </c>
      <c r="C58" s="57"/>
      <c r="D58" s="58"/>
      <c r="E58" s="18">
        <v>1</v>
      </c>
    </row>
    <row r="59" spans="2:5" x14ac:dyDescent="0.3">
      <c r="B59" s="2"/>
      <c r="C59" s="2"/>
      <c r="D59" s="2"/>
      <c r="E59" s="2"/>
    </row>
    <row r="60" spans="2:5" x14ac:dyDescent="0.3">
      <c r="B60" s="72" t="s">
        <v>17</v>
      </c>
      <c r="C60" s="72"/>
      <c r="D60" s="72"/>
      <c r="E60" s="73"/>
    </row>
    <row r="61" spans="2:5" ht="28.8" x14ac:dyDescent="0.3">
      <c r="B61" s="55" t="s">
        <v>18</v>
      </c>
      <c r="C61" s="55"/>
      <c r="D61" s="56"/>
      <c r="E61" s="51" t="s">
        <v>57</v>
      </c>
    </row>
    <row r="62" spans="2:5" x14ac:dyDescent="0.3">
      <c r="B62" s="55" t="s">
        <v>14</v>
      </c>
      <c r="C62" s="55"/>
      <c r="D62" s="56"/>
      <c r="E62" s="18" t="s">
        <v>55</v>
      </c>
    </row>
    <row r="63" spans="2:5" x14ac:dyDescent="0.3">
      <c r="B63" s="55" t="s">
        <v>19</v>
      </c>
      <c r="C63" s="55"/>
      <c r="D63" s="56"/>
      <c r="E63" s="18">
        <v>3522</v>
      </c>
    </row>
    <row r="64" spans="2:5" x14ac:dyDescent="0.3">
      <c r="B64" s="55" t="s">
        <v>20</v>
      </c>
      <c r="C64" s="55"/>
      <c r="D64" s="56"/>
      <c r="E64" s="18" t="s">
        <v>58</v>
      </c>
    </row>
    <row r="65" spans="2:5" x14ac:dyDescent="0.3">
      <c r="B65" s="74" t="s">
        <v>21</v>
      </c>
      <c r="C65" s="74"/>
      <c r="D65" s="75"/>
      <c r="E65" s="18">
        <v>8</v>
      </c>
    </row>
    <row r="66" spans="2:5" x14ac:dyDescent="0.3">
      <c r="B66" s="55" t="s">
        <v>22</v>
      </c>
      <c r="C66" s="55"/>
      <c r="D66" s="56"/>
      <c r="E66" s="18" t="s">
        <v>59</v>
      </c>
    </row>
    <row r="67" spans="2:5" ht="28.8" x14ac:dyDescent="0.3">
      <c r="B67" s="55" t="s">
        <v>15</v>
      </c>
      <c r="C67" s="55"/>
      <c r="D67" s="56"/>
      <c r="E67" s="52" t="s">
        <v>60</v>
      </c>
    </row>
    <row r="68" spans="2:5" x14ac:dyDescent="0.3">
      <c r="B68" s="55" t="s">
        <v>23</v>
      </c>
      <c r="C68" s="55"/>
      <c r="D68" s="56"/>
      <c r="E68" s="27" t="s">
        <v>61</v>
      </c>
    </row>
    <row r="69" spans="2:5" x14ac:dyDescent="0.3">
      <c r="B69" s="57" t="s">
        <v>24</v>
      </c>
      <c r="C69" s="57"/>
      <c r="D69" s="58"/>
      <c r="E69" s="27">
        <v>5</v>
      </c>
    </row>
    <row r="70" spans="2:5" x14ac:dyDescent="0.3">
      <c r="B70" s="57" t="s">
        <v>25</v>
      </c>
      <c r="C70" s="57"/>
      <c r="D70" s="58"/>
      <c r="E70" s="18">
        <v>0</v>
      </c>
    </row>
    <row r="71" spans="2:5" x14ac:dyDescent="0.3">
      <c r="B71" s="57" t="s">
        <v>26</v>
      </c>
      <c r="C71" s="57"/>
      <c r="D71" s="58"/>
      <c r="E71" s="18">
        <v>0</v>
      </c>
    </row>
    <row r="72" spans="2:5" x14ac:dyDescent="0.3">
      <c r="B72" s="57" t="s">
        <v>27</v>
      </c>
      <c r="C72" s="57"/>
      <c r="D72" s="58"/>
      <c r="E72" s="18">
        <f>SUM(E69:E71)</f>
        <v>5</v>
      </c>
    </row>
    <row r="74" spans="2:5" x14ac:dyDescent="0.3">
      <c r="B74" s="92" t="s">
        <v>80</v>
      </c>
      <c r="C74" s="92"/>
      <c r="D74" s="92"/>
      <c r="E74" s="92"/>
    </row>
    <row r="75" spans="2:5" x14ac:dyDescent="0.3">
      <c r="B75" s="48" t="s">
        <v>150</v>
      </c>
      <c r="C75" s="48" t="s">
        <v>151</v>
      </c>
      <c r="D75" s="48" t="s">
        <v>152</v>
      </c>
      <c r="E75" s="48" t="s">
        <v>153</v>
      </c>
    </row>
    <row r="76" spans="2:5" x14ac:dyDescent="0.3">
      <c r="B76" s="49" t="s">
        <v>154</v>
      </c>
      <c r="C76" s="50" t="s">
        <v>155</v>
      </c>
      <c r="D76" s="49">
        <v>2004</v>
      </c>
      <c r="E76" s="49">
        <v>8</v>
      </c>
    </row>
    <row r="77" spans="2:5" x14ac:dyDescent="0.3">
      <c r="B77" s="49" t="s">
        <v>154</v>
      </c>
      <c r="C77" s="49">
        <v>285</v>
      </c>
      <c r="D77" s="49">
        <v>2009</v>
      </c>
      <c r="E77" s="49">
        <v>8</v>
      </c>
    </row>
    <row r="78" spans="2:5" x14ac:dyDescent="0.3">
      <c r="B78" s="49" t="s">
        <v>154</v>
      </c>
      <c r="C78" s="50" t="s">
        <v>156</v>
      </c>
      <c r="D78" s="49">
        <v>2010</v>
      </c>
      <c r="E78" s="49">
        <v>8</v>
      </c>
    </row>
    <row r="84" spans="2:5" ht="15.6" x14ac:dyDescent="0.3">
      <c r="B84" s="76" t="s">
        <v>4</v>
      </c>
      <c r="C84" s="76"/>
      <c r="D84" s="76"/>
      <c r="E84" s="76"/>
    </row>
    <row r="85" spans="2:5" x14ac:dyDescent="0.3">
      <c r="B85" s="5" t="s">
        <v>46</v>
      </c>
      <c r="C85" s="6"/>
      <c r="D85" s="7"/>
      <c r="E85" s="4" t="s">
        <v>71</v>
      </c>
    </row>
    <row r="86" spans="2:5" x14ac:dyDescent="0.3">
      <c r="B86" s="56" t="s">
        <v>44</v>
      </c>
      <c r="C86" s="87"/>
      <c r="D86" s="87"/>
      <c r="E86" s="18" t="s">
        <v>72</v>
      </c>
    </row>
    <row r="87" spans="2:5" ht="28.8" x14ac:dyDescent="0.3">
      <c r="B87" s="56" t="s">
        <v>28</v>
      </c>
      <c r="C87" s="87"/>
      <c r="D87" s="87"/>
      <c r="E87" s="51" t="s">
        <v>63</v>
      </c>
    </row>
    <row r="88" spans="2:5" x14ac:dyDescent="0.3">
      <c r="B88" s="58" t="s">
        <v>45</v>
      </c>
      <c r="C88" s="89"/>
      <c r="D88" s="89"/>
      <c r="E88" s="18" t="s">
        <v>64</v>
      </c>
    </row>
    <row r="89" spans="2:5" x14ac:dyDescent="0.3">
      <c r="B89" s="90" t="s">
        <v>29</v>
      </c>
      <c r="C89" s="91"/>
      <c r="D89" s="91"/>
      <c r="E89" s="18">
        <v>10101304</v>
      </c>
    </row>
    <row r="90" spans="2:5" ht="14.4" customHeight="1" x14ac:dyDescent="0.3">
      <c r="B90" s="58" t="s">
        <v>30</v>
      </c>
      <c r="C90" s="89"/>
      <c r="D90" s="89"/>
      <c r="E90" s="18" t="s">
        <v>73</v>
      </c>
    </row>
    <row r="91" spans="2:5" x14ac:dyDescent="0.3">
      <c r="B91" s="56" t="s">
        <v>3</v>
      </c>
      <c r="C91" s="87"/>
      <c r="D91" s="87"/>
      <c r="E91" s="18" t="s">
        <v>74</v>
      </c>
    </row>
    <row r="92" spans="2:5" x14ac:dyDescent="0.3">
      <c r="B92" s="56" t="s">
        <v>31</v>
      </c>
      <c r="C92" s="87"/>
      <c r="D92" s="87"/>
      <c r="E92" s="18">
        <v>1989</v>
      </c>
    </row>
    <row r="93" spans="2:5" x14ac:dyDescent="0.3">
      <c r="B93" s="56" t="s">
        <v>32</v>
      </c>
      <c r="C93" s="87"/>
      <c r="D93" s="87"/>
      <c r="E93" s="18">
        <v>1990</v>
      </c>
    </row>
    <row r="94" spans="2:5" x14ac:dyDescent="0.3">
      <c r="B94" s="56" t="s">
        <v>33</v>
      </c>
      <c r="C94" s="87"/>
      <c r="D94" s="87"/>
      <c r="E94" s="27" t="s">
        <v>75</v>
      </c>
    </row>
    <row r="95" spans="2:5" x14ac:dyDescent="0.3">
      <c r="B95" s="56" t="s">
        <v>34</v>
      </c>
      <c r="C95" s="87"/>
      <c r="D95" s="87"/>
      <c r="E95" s="27" t="s">
        <v>76</v>
      </c>
    </row>
    <row r="96" spans="2:5" x14ac:dyDescent="0.3">
      <c r="B96" s="75" t="s">
        <v>35</v>
      </c>
      <c r="C96" s="88"/>
      <c r="D96" s="88"/>
      <c r="E96" s="27" t="s">
        <v>77</v>
      </c>
    </row>
    <row r="97" spans="2:5" x14ac:dyDescent="0.3">
      <c r="B97" s="58" t="s">
        <v>36</v>
      </c>
      <c r="C97" s="89"/>
      <c r="D97" s="89"/>
      <c r="E97" s="27" t="s">
        <v>78</v>
      </c>
    </row>
    <row r="98" spans="2:5" x14ac:dyDescent="0.3">
      <c r="B98" s="58" t="s">
        <v>37</v>
      </c>
      <c r="C98" s="89"/>
      <c r="D98" s="89"/>
      <c r="E98" s="27" t="s">
        <v>61</v>
      </c>
    </row>
    <row r="99" spans="2:5" x14ac:dyDescent="0.3">
      <c r="B99" s="58" t="s">
        <v>38</v>
      </c>
      <c r="C99" s="89"/>
      <c r="D99" s="89"/>
      <c r="E99" s="18">
        <v>185</v>
      </c>
    </row>
    <row r="100" spans="2:5" x14ac:dyDescent="0.3">
      <c r="B100" s="58" t="s">
        <v>39</v>
      </c>
      <c r="C100" s="89"/>
      <c r="D100" s="89"/>
      <c r="E100" s="27" t="s">
        <v>79</v>
      </c>
    </row>
    <row r="101" spans="2:5" ht="28.8" x14ac:dyDescent="0.3">
      <c r="B101" s="56" t="s">
        <v>40</v>
      </c>
      <c r="C101" s="87"/>
      <c r="D101" s="87"/>
      <c r="E101" s="52" t="s">
        <v>80</v>
      </c>
    </row>
    <row r="102" spans="2:5" x14ac:dyDescent="0.3">
      <c r="B102" s="56" t="s">
        <v>41</v>
      </c>
      <c r="C102" s="87"/>
      <c r="D102" s="87"/>
      <c r="E102" s="28" t="s">
        <v>61</v>
      </c>
    </row>
    <row r="103" spans="2:5" ht="28.8" x14ac:dyDescent="0.3">
      <c r="B103" s="56" t="s">
        <v>42</v>
      </c>
      <c r="C103" s="87"/>
      <c r="D103" s="87"/>
      <c r="E103" s="52" t="s">
        <v>80</v>
      </c>
    </row>
    <row r="104" spans="2:5" x14ac:dyDescent="0.3">
      <c r="B104" s="56" t="s">
        <v>43</v>
      </c>
      <c r="C104" s="87"/>
      <c r="D104" s="87"/>
      <c r="E104" s="28" t="s">
        <v>61</v>
      </c>
    </row>
    <row r="130" spans="2:5" ht="15.6" x14ac:dyDescent="0.3">
      <c r="B130" s="76" t="s">
        <v>4</v>
      </c>
      <c r="C130" s="76"/>
      <c r="D130" s="76"/>
      <c r="E130" s="76"/>
    </row>
    <row r="131" spans="2:5" x14ac:dyDescent="0.3">
      <c r="B131" s="5" t="s">
        <v>46</v>
      </c>
      <c r="C131" s="6"/>
      <c r="D131" s="7"/>
      <c r="E131" s="4" t="s">
        <v>158</v>
      </c>
    </row>
    <row r="132" spans="2:5" x14ac:dyDescent="0.3">
      <c r="B132" s="56" t="s">
        <v>44</v>
      </c>
      <c r="C132" s="87"/>
      <c r="D132" s="87"/>
      <c r="E132" s="24" t="s">
        <v>72</v>
      </c>
    </row>
    <row r="133" spans="2:5" ht="28.8" x14ac:dyDescent="0.3">
      <c r="B133" s="56" t="s">
        <v>28</v>
      </c>
      <c r="C133" s="87"/>
      <c r="D133" s="87"/>
      <c r="E133" s="53" t="s">
        <v>65</v>
      </c>
    </row>
    <row r="134" spans="2:5" x14ac:dyDescent="0.3">
      <c r="B134" s="58" t="s">
        <v>45</v>
      </c>
      <c r="C134" s="89"/>
      <c r="D134" s="89"/>
      <c r="E134" s="24" t="s">
        <v>66</v>
      </c>
    </row>
    <row r="135" spans="2:5" x14ac:dyDescent="0.3">
      <c r="B135" s="90" t="s">
        <v>29</v>
      </c>
      <c r="C135" s="91"/>
      <c r="D135" s="91"/>
      <c r="E135" s="24">
        <v>10101304</v>
      </c>
    </row>
    <row r="136" spans="2:5" x14ac:dyDescent="0.3">
      <c r="B136" s="58" t="s">
        <v>30</v>
      </c>
      <c r="C136" s="89"/>
      <c r="D136" s="89"/>
      <c r="E136" s="24" t="s">
        <v>81</v>
      </c>
    </row>
    <row r="137" spans="2:5" x14ac:dyDescent="0.3">
      <c r="B137" s="56" t="s">
        <v>3</v>
      </c>
      <c r="C137" s="87"/>
      <c r="D137" s="87"/>
      <c r="E137" s="24" t="s">
        <v>74</v>
      </c>
    </row>
    <row r="138" spans="2:5" x14ac:dyDescent="0.3">
      <c r="B138" s="56" t="s">
        <v>31</v>
      </c>
      <c r="C138" s="87"/>
      <c r="D138" s="87"/>
      <c r="E138" s="24">
        <v>2006</v>
      </c>
    </row>
    <row r="139" spans="2:5" x14ac:dyDescent="0.3">
      <c r="B139" s="56" t="s">
        <v>32</v>
      </c>
      <c r="C139" s="87"/>
      <c r="D139" s="87"/>
      <c r="E139" s="24">
        <v>2006</v>
      </c>
    </row>
    <row r="140" spans="2:5" x14ac:dyDescent="0.3">
      <c r="B140" s="56" t="s">
        <v>33</v>
      </c>
      <c r="C140" s="87"/>
      <c r="D140" s="87"/>
      <c r="E140" s="24" t="s">
        <v>82</v>
      </c>
    </row>
    <row r="141" spans="2:5" x14ac:dyDescent="0.3">
      <c r="B141" s="56" t="s">
        <v>34</v>
      </c>
      <c r="C141" s="87"/>
      <c r="D141" s="87"/>
      <c r="E141" s="24" t="s">
        <v>76</v>
      </c>
    </row>
    <row r="142" spans="2:5" x14ac:dyDescent="0.3">
      <c r="B142" s="75" t="s">
        <v>35</v>
      </c>
      <c r="C142" s="88"/>
      <c r="D142" s="88"/>
      <c r="E142" s="25" t="s">
        <v>77</v>
      </c>
    </row>
    <row r="143" spans="2:5" x14ac:dyDescent="0.3">
      <c r="B143" s="58" t="s">
        <v>36</v>
      </c>
      <c r="C143" s="89"/>
      <c r="D143" s="89"/>
      <c r="E143" s="27" t="s">
        <v>78</v>
      </c>
    </row>
    <row r="144" spans="2:5" x14ac:dyDescent="0.3">
      <c r="B144" s="58" t="s">
        <v>37</v>
      </c>
      <c r="C144" s="89"/>
      <c r="D144" s="89"/>
      <c r="E144" s="27" t="s">
        <v>61</v>
      </c>
    </row>
    <row r="145" spans="2:5" x14ac:dyDescent="0.3">
      <c r="B145" s="58" t="s">
        <v>38</v>
      </c>
      <c r="C145" s="89"/>
      <c r="D145" s="89"/>
      <c r="E145" s="24">
        <v>539.64</v>
      </c>
    </row>
    <row r="146" spans="2:5" x14ac:dyDescent="0.3">
      <c r="B146" s="58" t="s">
        <v>39</v>
      </c>
      <c r="C146" s="89"/>
      <c r="D146" s="89"/>
      <c r="E146" s="27" t="s">
        <v>79</v>
      </c>
    </row>
    <row r="147" spans="2:5" ht="28.8" x14ac:dyDescent="0.3">
      <c r="B147" s="56" t="s">
        <v>40</v>
      </c>
      <c r="C147" s="87"/>
      <c r="D147" s="87"/>
      <c r="E147" s="54" t="s">
        <v>80</v>
      </c>
    </row>
    <row r="148" spans="2:5" x14ac:dyDescent="0.3">
      <c r="B148" s="56" t="s">
        <v>41</v>
      </c>
      <c r="C148" s="87"/>
      <c r="D148" s="87"/>
      <c r="E148" s="26" t="s">
        <v>61</v>
      </c>
    </row>
    <row r="149" spans="2:5" ht="28.8" x14ac:dyDescent="0.3">
      <c r="B149" s="56" t="s">
        <v>42</v>
      </c>
      <c r="C149" s="87"/>
      <c r="D149" s="87"/>
      <c r="E149" s="54" t="s">
        <v>80</v>
      </c>
    </row>
    <row r="150" spans="2:5" x14ac:dyDescent="0.3">
      <c r="B150" s="56" t="s">
        <v>43</v>
      </c>
      <c r="C150" s="87"/>
      <c r="D150" s="87"/>
      <c r="E150" s="26" t="s">
        <v>61</v>
      </c>
    </row>
    <row r="151" spans="2:5" ht="28.8" x14ac:dyDescent="0.3">
      <c r="B151" s="56" t="s">
        <v>84</v>
      </c>
      <c r="C151" s="87"/>
      <c r="D151" s="87"/>
      <c r="E151" s="54" t="s">
        <v>80</v>
      </c>
    </row>
    <row r="152" spans="2:5" x14ac:dyDescent="0.3">
      <c r="B152" s="56" t="s">
        <v>85</v>
      </c>
      <c r="C152" s="87"/>
      <c r="D152" s="87"/>
      <c r="E152" s="26" t="s">
        <v>61</v>
      </c>
    </row>
    <row r="153" spans="2:5" ht="28.8" x14ac:dyDescent="0.3">
      <c r="B153" s="56" t="s">
        <v>86</v>
      </c>
      <c r="C153" s="87"/>
      <c r="D153" s="87"/>
      <c r="E153" s="54" t="s">
        <v>80</v>
      </c>
    </row>
    <row r="154" spans="2:5" x14ac:dyDescent="0.3">
      <c r="B154" s="56" t="s">
        <v>87</v>
      </c>
      <c r="C154" s="87"/>
      <c r="D154" s="87"/>
      <c r="E154" s="26" t="s">
        <v>83</v>
      </c>
    </row>
    <row r="173" spans="2:5" ht="15.6" x14ac:dyDescent="0.3">
      <c r="B173" s="76" t="s">
        <v>4</v>
      </c>
      <c r="C173" s="76"/>
      <c r="D173" s="76"/>
      <c r="E173" s="76"/>
    </row>
    <row r="174" spans="2:5" x14ac:dyDescent="0.3">
      <c r="B174" s="5" t="s">
        <v>46</v>
      </c>
      <c r="C174" s="6"/>
      <c r="D174" s="7"/>
      <c r="E174" s="4" t="s">
        <v>88</v>
      </c>
    </row>
    <row r="175" spans="2:5" x14ac:dyDescent="0.3">
      <c r="B175" s="56" t="s">
        <v>44</v>
      </c>
      <c r="C175" s="87"/>
      <c r="D175" s="87"/>
      <c r="E175" s="24" t="s">
        <v>72</v>
      </c>
    </row>
    <row r="176" spans="2:5" x14ac:dyDescent="0.3">
      <c r="B176" s="56" t="s">
        <v>28</v>
      </c>
      <c r="C176" s="87"/>
      <c r="D176" s="87"/>
      <c r="E176" s="24" t="s">
        <v>67</v>
      </c>
    </row>
    <row r="177" spans="2:5" x14ac:dyDescent="0.3">
      <c r="B177" s="58" t="s">
        <v>45</v>
      </c>
      <c r="C177" s="89"/>
      <c r="D177" s="89"/>
      <c r="E177" s="24" t="s">
        <v>68</v>
      </c>
    </row>
    <row r="178" spans="2:5" x14ac:dyDescent="0.3">
      <c r="B178" s="90" t="s">
        <v>29</v>
      </c>
      <c r="C178" s="91"/>
      <c r="D178" s="91"/>
      <c r="E178" s="24">
        <v>10200901</v>
      </c>
    </row>
    <row r="179" spans="2:5" x14ac:dyDescent="0.3">
      <c r="B179" s="58" t="s">
        <v>30</v>
      </c>
      <c r="C179" s="89"/>
      <c r="D179" s="89"/>
      <c r="E179" s="24" t="s">
        <v>90</v>
      </c>
    </row>
    <row r="180" spans="2:5" x14ac:dyDescent="0.3">
      <c r="B180" s="56" t="s">
        <v>3</v>
      </c>
      <c r="C180" s="87"/>
      <c r="D180" s="87"/>
      <c r="E180" s="24" t="s">
        <v>91</v>
      </c>
    </row>
    <row r="181" spans="2:5" x14ac:dyDescent="0.3">
      <c r="B181" s="56" t="s">
        <v>31</v>
      </c>
      <c r="C181" s="87"/>
      <c r="D181" s="87"/>
      <c r="E181" s="24">
        <v>1996</v>
      </c>
    </row>
    <row r="182" spans="2:5" x14ac:dyDescent="0.3">
      <c r="B182" s="56" t="s">
        <v>32</v>
      </c>
      <c r="C182" s="87"/>
      <c r="D182" s="87"/>
      <c r="E182" s="24">
        <v>1996</v>
      </c>
    </row>
    <row r="183" spans="2:5" x14ac:dyDescent="0.3">
      <c r="B183" s="56" t="s">
        <v>33</v>
      </c>
      <c r="C183" s="87"/>
      <c r="D183" s="87"/>
      <c r="E183" s="24" t="s">
        <v>92</v>
      </c>
    </row>
    <row r="184" spans="2:5" x14ac:dyDescent="0.3">
      <c r="B184" s="56" t="s">
        <v>34</v>
      </c>
      <c r="C184" s="87"/>
      <c r="D184" s="87"/>
      <c r="E184" s="24" t="s">
        <v>76</v>
      </c>
    </row>
    <row r="185" spans="2:5" x14ac:dyDescent="0.3">
      <c r="B185" s="75" t="s">
        <v>35</v>
      </c>
      <c r="C185" s="88"/>
      <c r="D185" s="88"/>
      <c r="E185" s="27" t="s">
        <v>78</v>
      </c>
    </row>
    <row r="186" spans="2:5" x14ac:dyDescent="0.3">
      <c r="B186" s="58" t="s">
        <v>36</v>
      </c>
      <c r="C186" s="89"/>
      <c r="D186" s="89"/>
      <c r="E186" s="27" t="s">
        <v>78</v>
      </c>
    </row>
    <row r="187" spans="2:5" x14ac:dyDescent="0.3">
      <c r="B187" s="58" t="s">
        <v>37</v>
      </c>
      <c r="C187" s="89"/>
      <c r="D187" s="89"/>
      <c r="E187" s="27" t="s">
        <v>61</v>
      </c>
    </row>
    <row r="188" spans="2:5" x14ac:dyDescent="0.3">
      <c r="B188" s="58" t="s">
        <v>38</v>
      </c>
      <c r="C188" s="89"/>
      <c r="D188" s="89"/>
      <c r="E188" s="24">
        <v>80</v>
      </c>
    </row>
    <row r="189" spans="2:5" x14ac:dyDescent="0.3">
      <c r="B189" s="58" t="s">
        <v>39</v>
      </c>
      <c r="C189" s="89"/>
      <c r="D189" s="89"/>
      <c r="E189" s="27" t="s">
        <v>79</v>
      </c>
    </row>
    <row r="190" spans="2:5" ht="28.8" x14ac:dyDescent="0.3">
      <c r="B190" s="56" t="s">
        <v>40</v>
      </c>
      <c r="C190" s="87"/>
      <c r="D190" s="87"/>
      <c r="E190" s="53" t="s">
        <v>80</v>
      </c>
    </row>
    <row r="191" spans="2:5" x14ac:dyDescent="0.3">
      <c r="B191" s="56" t="s">
        <v>41</v>
      </c>
      <c r="C191" s="87"/>
      <c r="D191" s="87"/>
      <c r="E191" s="29" t="s">
        <v>61</v>
      </c>
    </row>
    <row r="222" spans="2:5" ht="15.6" x14ac:dyDescent="0.3">
      <c r="B222" s="76" t="s">
        <v>4</v>
      </c>
      <c r="C222" s="76"/>
      <c r="D222" s="76"/>
      <c r="E222" s="76"/>
    </row>
    <row r="223" spans="2:5" x14ac:dyDescent="0.3">
      <c r="B223" s="5" t="s">
        <v>46</v>
      </c>
      <c r="C223" s="6"/>
      <c r="D223" s="7"/>
      <c r="E223" s="4" t="s">
        <v>89</v>
      </c>
    </row>
    <row r="224" spans="2:5" x14ac:dyDescent="0.3">
      <c r="B224" s="56" t="s">
        <v>44</v>
      </c>
      <c r="C224" s="87"/>
      <c r="D224" s="87"/>
      <c r="E224" s="24" t="s">
        <v>72</v>
      </c>
    </row>
    <row r="225" spans="2:5" x14ac:dyDescent="0.3">
      <c r="B225" s="56" t="s">
        <v>28</v>
      </c>
      <c r="C225" s="87"/>
      <c r="D225" s="87"/>
      <c r="E225" s="24" t="s">
        <v>69</v>
      </c>
    </row>
    <row r="226" spans="2:5" x14ac:dyDescent="0.3">
      <c r="B226" s="58" t="s">
        <v>45</v>
      </c>
      <c r="C226" s="89"/>
      <c r="D226" s="89"/>
      <c r="E226" s="24" t="s">
        <v>70</v>
      </c>
    </row>
    <row r="227" spans="2:5" x14ac:dyDescent="0.3">
      <c r="B227" s="90" t="s">
        <v>29</v>
      </c>
      <c r="C227" s="91"/>
      <c r="D227" s="91"/>
      <c r="E227" s="24">
        <v>10200903</v>
      </c>
    </row>
    <row r="228" spans="2:5" x14ac:dyDescent="0.3">
      <c r="B228" s="58" t="s">
        <v>30</v>
      </c>
      <c r="C228" s="89"/>
      <c r="D228" s="89"/>
      <c r="E228" s="24" t="s">
        <v>94</v>
      </c>
    </row>
    <row r="229" spans="2:5" x14ac:dyDescent="0.3">
      <c r="B229" s="56" t="s">
        <v>3</v>
      </c>
      <c r="C229" s="87"/>
      <c r="D229" s="87"/>
      <c r="E229" s="24" t="s">
        <v>95</v>
      </c>
    </row>
    <row r="230" spans="2:5" x14ac:dyDescent="0.3">
      <c r="B230" s="56" t="s">
        <v>31</v>
      </c>
      <c r="C230" s="87"/>
      <c r="D230" s="87"/>
      <c r="E230" s="24">
        <v>2010</v>
      </c>
    </row>
    <row r="231" spans="2:5" x14ac:dyDescent="0.3">
      <c r="B231" s="56" t="s">
        <v>32</v>
      </c>
      <c r="C231" s="87"/>
      <c r="D231" s="87"/>
      <c r="E231" s="24">
        <v>2011</v>
      </c>
    </row>
    <row r="232" spans="2:5" x14ac:dyDescent="0.3">
      <c r="B232" s="56" t="s">
        <v>33</v>
      </c>
      <c r="C232" s="87"/>
      <c r="D232" s="87"/>
      <c r="E232" s="24" t="s">
        <v>92</v>
      </c>
    </row>
    <row r="233" spans="2:5" x14ac:dyDescent="0.3">
      <c r="B233" s="56" t="s">
        <v>34</v>
      </c>
      <c r="C233" s="87"/>
      <c r="D233" s="87"/>
      <c r="E233" s="24" t="s">
        <v>76</v>
      </c>
    </row>
    <row r="234" spans="2:5" x14ac:dyDescent="0.3">
      <c r="B234" s="75" t="s">
        <v>35</v>
      </c>
      <c r="C234" s="88"/>
      <c r="D234" s="88"/>
      <c r="E234" s="27" t="s">
        <v>78</v>
      </c>
    </row>
    <row r="235" spans="2:5" x14ac:dyDescent="0.3">
      <c r="B235" s="58" t="s">
        <v>36</v>
      </c>
      <c r="C235" s="89"/>
      <c r="D235" s="89"/>
      <c r="E235" s="27" t="s">
        <v>78</v>
      </c>
    </row>
    <row r="236" spans="2:5" x14ac:dyDescent="0.3">
      <c r="B236" s="58" t="s">
        <v>37</v>
      </c>
      <c r="C236" s="89"/>
      <c r="D236" s="89"/>
      <c r="E236" s="27" t="s">
        <v>61</v>
      </c>
    </row>
    <row r="237" spans="2:5" x14ac:dyDescent="0.3">
      <c r="B237" s="58" t="s">
        <v>38</v>
      </c>
      <c r="C237" s="89"/>
      <c r="D237" s="89"/>
      <c r="E237" s="18">
        <v>250</v>
      </c>
    </row>
    <row r="238" spans="2:5" x14ac:dyDescent="0.3">
      <c r="B238" s="58" t="s">
        <v>39</v>
      </c>
      <c r="C238" s="89"/>
      <c r="D238" s="89"/>
      <c r="E238" s="27" t="s">
        <v>79</v>
      </c>
    </row>
    <row r="239" spans="2:5" ht="28.8" x14ac:dyDescent="0.3">
      <c r="B239" s="56" t="s">
        <v>40</v>
      </c>
      <c r="C239" s="87"/>
      <c r="D239" s="87"/>
      <c r="E239" s="53" t="s">
        <v>80</v>
      </c>
    </row>
    <row r="240" spans="2:5" x14ac:dyDescent="0.3">
      <c r="B240" s="56" t="s">
        <v>41</v>
      </c>
      <c r="C240" s="87"/>
      <c r="D240" s="87"/>
      <c r="E240" s="20" t="s">
        <v>93</v>
      </c>
    </row>
  </sheetData>
  <mergeCells count="110">
    <mergeCell ref="B74:E74"/>
    <mergeCell ref="B233:D233"/>
    <mergeCell ref="B234:D234"/>
    <mergeCell ref="B235:D235"/>
    <mergeCell ref="B236:D236"/>
    <mergeCell ref="B237:D237"/>
    <mergeCell ref="B238:D238"/>
    <mergeCell ref="B239:D239"/>
    <mergeCell ref="B240:D240"/>
    <mergeCell ref="B224:D224"/>
    <mergeCell ref="B225:D225"/>
    <mergeCell ref="B226:D226"/>
    <mergeCell ref="B227:D227"/>
    <mergeCell ref="B228:D228"/>
    <mergeCell ref="B229:D229"/>
    <mergeCell ref="B230:D230"/>
    <mergeCell ref="B231:D231"/>
    <mergeCell ref="B232:D232"/>
    <mergeCell ref="B130:E130"/>
    <mergeCell ref="B132:D132"/>
    <mergeCell ref="B133:D133"/>
    <mergeCell ref="B134:D134"/>
    <mergeCell ref="B150:D150"/>
    <mergeCell ref="B173:E173"/>
    <mergeCell ref="B175:D175"/>
    <mergeCell ref="B176:D176"/>
    <mergeCell ref="B177:D177"/>
    <mergeCell ref="B141:D141"/>
    <mergeCell ref="B142:D142"/>
    <mergeCell ref="B143:D143"/>
    <mergeCell ref="B144:D144"/>
    <mergeCell ref="B145:D145"/>
    <mergeCell ref="B146:D146"/>
    <mergeCell ref="B154:D154"/>
    <mergeCell ref="B147:D147"/>
    <mergeCell ref="B148:D148"/>
    <mergeCell ref="B149:D149"/>
    <mergeCell ref="B135:D135"/>
    <mergeCell ref="B136:D136"/>
    <mergeCell ref="B137:D137"/>
    <mergeCell ref="B138:D138"/>
    <mergeCell ref="B139:D139"/>
    <mergeCell ref="B140:D140"/>
    <mergeCell ref="B222:E222"/>
    <mergeCell ref="B188:D188"/>
    <mergeCell ref="B189:D189"/>
    <mergeCell ref="B190:D190"/>
    <mergeCell ref="B191:D191"/>
    <mergeCell ref="B182:D182"/>
    <mergeCell ref="B183:D183"/>
    <mergeCell ref="B184:D184"/>
    <mergeCell ref="B185:D185"/>
    <mergeCell ref="B186:D186"/>
    <mergeCell ref="B187:D187"/>
    <mergeCell ref="B179:D179"/>
    <mergeCell ref="B180:D180"/>
    <mergeCell ref="B181:D181"/>
    <mergeCell ref="B178:D178"/>
    <mergeCell ref="B151:D151"/>
    <mergeCell ref="B152:D152"/>
    <mergeCell ref="B153:D153"/>
    <mergeCell ref="B84:E84"/>
    <mergeCell ref="B104:D104"/>
    <mergeCell ref="B92:D92"/>
    <mergeCell ref="B96:D96"/>
    <mergeCell ref="B95:D95"/>
    <mergeCell ref="B94:D94"/>
    <mergeCell ref="B93:D93"/>
    <mergeCell ref="B98:D98"/>
    <mergeCell ref="B99:D99"/>
    <mergeCell ref="B100:D100"/>
    <mergeCell ref="B97:D97"/>
    <mergeCell ref="B86:D86"/>
    <mergeCell ref="B101:D101"/>
    <mergeCell ref="B102:D102"/>
    <mergeCell ref="B103:D103"/>
    <mergeCell ref="B87:D87"/>
    <mergeCell ref="B88:D88"/>
    <mergeCell ref="B91:D91"/>
    <mergeCell ref="B90:D90"/>
    <mergeCell ref="B89:D89"/>
    <mergeCell ref="B20:E20"/>
    <mergeCell ref="B21:E21"/>
    <mergeCell ref="B40:E41"/>
    <mergeCell ref="B22:E22"/>
    <mergeCell ref="B23:E23"/>
    <mergeCell ref="B39:E39"/>
    <mergeCell ref="B54:D54"/>
    <mergeCell ref="B55:D55"/>
    <mergeCell ref="B56:D56"/>
    <mergeCell ref="C27:D27"/>
    <mergeCell ref="B57:D57"/>
    <mergeCell ref="B58:D58"/>
    <mergeCell ref="B51:E51"/>
    <mergeCell ref="B52:E52"/>
    <mergeCell ref="B43:E50"/>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s>
  <dataValidations count="7">
    <dataValidation operator="greaterThan" allowBlank="1" showInputMessage="1" showErrorMessage="1" sqref="E53"/>
    <dataValidation type="list" allowBlank="1" showInputMessage="1" showErrorMessage="1" sqref="E58 E69:E71">
      <formula1>N°</formula1>
    </dataValidation>
    <dataValidation type="whole" operator="greaterThanOrEqual" allowBlank="1" showInputMessage="1" showErrorMessage="1" sqref="E72">
      <formula1>0</formula1>
    </dataValidation>
    <dataValidation type="whole" operator="greaterThan" allowBlank="1" showInputMessage="1" showErrorMessage="1" sqref="E92 E138 E181 E230">
      <formula1>0</formula1>
    </dataValidation>
    <dataValidation type="list" allowBlank="1" showInputMessage="1" showErrorMessage="1" sqref="E86 E132 E175 E224">
      <formula1>TIPO_FUENTE</formula1>
    </dataValidation>
    <dataValidation type="decimal" operator="greaterThanOrEqual" allowBlank="1" showInputMessage="1" showErrorMessage="1" sqref="E188 E99 E237 E145">
      <formula1>0</formula1>
    </dataValidation>
    <dataValidation operator="greaterThanOrEqual" allowBlank="1" showInputMessage="1" showErrorMessage="1" sqref="E236 E187 E98 E144"/>
  </dataValidations>
  <pageMargins left="0.7" right="0.7" top="0.75" bottom="0.75" header="0.3" footer="0.3"/>
  <pageSetup scale="94" orientation="portrait" verticalDpi="0" r:id="rId1"/>
  <headerFooter differentFirst="1">
    <oddHeader>&amp;L&amp;G&amp;C
Expediente: DFZ-2016-4879-VIII-LEY-EI&amp;R&amp;G</oddHeader>
    <oddFooter>&amp;R&amp;P</oddFooter>
    <firstHeader>&amp;C&amp;G</firstHeader>
  </headerFooter>
  <rowBreaks count="1" manualBreakCount="1">
    <brk id="38"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'ALT. 10'!#REF!</xm:f>
          </x14:formula1>
          <xm:sqref>E89 E135 E178 E227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A8" zoomScaleNormal="100" workbookViewId="0">
      <selection activeCell="J18" sqref="J18"/>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 min="9" max="9" width="9.33203125" bestFit="1" customWidth="1"/>
  </cols>
  <sheetData>
    <row r="3" spans="2:10" x14ac:dyDescent="0.3">
      <c r="C3" s="96" t="e">
        <f>Datos!#REF!</f>
        <v>#REF!</v>
      </c>
      <c r="D3" s="96"/>
      <c r="E3" s="96"/>
      <c r="F3" s="96"/>
      <c r="G3" s="96"/>
      <c r="H3" s="96"/>
      <c r="I3" s="96"/>
    </row>
    <row r="6" spans="2:10" ht="15.6" x14ac:dyDescent="0.3">
      <c r="B6" s="97" t="s">
        <v>4</v>
      </c>
      <c r="C6" s="97"/>
      <c r="D6" s="97"/>
      <c r="E6" s="97"/>
      <c r="F6" s="97"/>
      <c r="G6" s="97"/>
      <c r="H6" s="97"/>
      <c r="I6" s="97"/>
      <c r="J6" s="97"/>
    </row>
    <row r="7" spans="2:10" x14ac:dyDescent="0.3">
      <c r="B7" s="98"/>
      <c r="C7" s="98"/>
      <c r="D7" s="98"/>
      <c r="E7" s="98"/>
    </row>
    <row r="8" spans="2:10" x14ac:dyDescent="0.3">
      <c r="B8" s="99" t="s">
        <v>47</v>
      </c>
      <c r="C8" s="99"/>
      <c r="D8" s="99"/>
      <c r="E8" s="23" t="s">
        <v>48</v>
      </c>
      <c r="F8" s="23" t="s">
        <v>1</v>
      </c>
      <c r="G8" s="23" t="s">
        <v>2</v>
      </c>
      <c r="H8" s="23" t="s">
        <v>0</v>
      </c>
      <c r="I8" s="23" t="s">
        <v>49</v>
      </c>
      <c r="J8" s="10"/>
    </row>
    <row r="9" spans="2:10" x14ac:dyDescent="0.3">
      <c r="B9" s="93" t="s">
        <v>63</v>
      </c>
      <c r="C9" s="93" t="s">
        <v>64</v>
      </c>
      <c r="D9" s="19" t="s">
        <v>33</v>
      </c>
      <c r="E9" s="19">
        <v>10</v>
      </c>
      <c r="F9" s="19">
        <v>10</v>
      </c>
      <c r="G9" s="19"/>
      <c r="H9" s="19">
        <v>10</v>
      </c>
      <c r="I9" s="19" t="s">
        <v>62</v>
      </c>
      <c r="J9" s="10"/>
    </row>
    <row r="10" spans="2:10" x14ac:dyDescent="0.3">
      <c r="B10" s="94"/>
      <c r="C10" s="94"/>
      <c r="D10" s="21" t="s">
        <v>34</v>
      </c>
      <c r="E10" s="19">
        <v>10</v>
      </c>
      <c r="F10" s="19">
        <v>10</v>
      </c>
      <c r="G10" s="19">
        <v>10</v>
      </c>
      <c r="H10" s="19">
        <v>10</v>
      </c>
      <c r="I10" s="19" t="s">
        <v>62</v>
      </c>
      <c r="J10" s="10"/>
    </row>
    <row r="11" spans="2:10" x14ac:dyDescent="0.3">
      <c r="B11" s="94"/>
      <c r="C11" s="94"/>
      <c r="D11" s="22" t="s">
        <v>35</v>
      </c>
      <c r="E11" s="19">
        <v>10</v>
      </c>
      <c r="F11" s="19">
        <v>10</v>
      </c>
      <c r="G11" s="19">
        <v>10</v>
      </c>
      <c r="H11" s="19">
        <v>10</v>
      </c>
      <c r="I11" s="19" t="s">
        <v>62</v>
      </c>
      <c r="J11" s="10"/>
    </row>
    <row r="12" spans="2:10" x14ac:dyDescent="0.3">
      <c r="B12" s="95"/>
      <c r="C12" s="95"/>
      <c r="D12" s="21" t="s">
        <v>36</v>
      </c>
      <c r="E12" s="19"/>
      <c r="F12" s="19"/>
      <c r="G12" s="19"/>
      <c r="H12" s="19"/>
      <c r="I12" s="19"/>
      <c r="J12" s="10"/>
    </row>
    <row r="13" spans="2:10" x14ac:dyDescent="0.3">
      <c r="B13" s="93" t="s">
        <v>65</v>
      </c>
      <c r="C13" s="93" t="s">
        <v>66</v>
      </c>
      <c r="D13" s="19" t="s">
        <v>33</v>
      </c>
      <c r="E13" s="19">
        <v>10</v>
      </c>
      <c r="F13" s="19">
        <v>10</v>
      </c>
      <c r="G13" s="19"/>
      <c r="H13" s="19">
        <v>10</v>
      </c>
      <c r="I13" s="19" t="s">
        <v>62</v>
      </c>
    </row>
    <row r="14" spans="2:10" x14ac:dyDescent="0.3">
      <c r="B14" s="94"/>
      <c r="C14" s="94"/>
      <c r="D14" s="21" t="s">
        <v>34</v>
      </c>
      <c r="E14" s="19">
        <v>10</v>
      </c>
      <c r="F14" s="19">
        <v>10</v>
      </c>
      <c r="G14" s="19">
        <v>10</v>
      </c>
      <c r="H14" s="19">
        <v>10</v>
      </c>
      <c r="I14" s="19" t="s">
        <v>62</v>
      </c>
    </row>
    <row r="15" spans="2:10" x14ac:dyDescent="0.3">
      <c r="B15" s="94"/>
      <c r="C15" s="94"/>
      <c r="D15" s="22" t="s">
        <v>35</v>
      </c>
      <c r="E15" s="19">
        <v>10</v>
      </c>
      <c r="F15" s="19">
        <v>10</v>
      </c>
      <c r="G15" s="19">
        <v>10</v>
      </c>
      <c r="H15" s="19">
        <v>10</v>
      </c>
      <c r="I15" s="19" t="s">
        <v>62</v>
      </c>
    </row>
    <row r="16" spans="2:10" x14ac:dyDescent="0.3">
      <c r="B16" s="95"/>
      <c r="C16" s="95"/>
      <c r="D16" s="21" t="s">
        <v>36</v>
      </c>
      <c r="E16" s="19"/>
      <c r="F16" s="19"/>
      <c r="G16" s="19"/>
      <c r="H16" s="19"/>
      <c r="I16" s="19"/>
    </row>
    <row r="17" spans="2:9" x14ac:dyDescent="0.3">
      <c r="B17" s="93" t="s">
        <v>67</v>
      </c>
      <c r="C17" s="93" t="s">
        <v>68</v>
      </c>
      <c r="D17" s="19" t="s">
        <v>33</v>
      </c>
      <c r="E17" s="19">
        <v>10</v>
      </c>
      <c r="F17" s="19">
        <v>10</v>
      </c>
      <c r="G17" s="19"/>
      <c r="H17" s="19">
        <v>10</v>
      </c>
      <c r="I17" s="19" t="s">
        <v>62</v>
      </c>
    </row>
    <row r="18" spans="2:9" x14ac:dyDescent="0.3">
      <c r="B18" s="94"/>
      <c r="C18" s="94"/>
      <c r="D18" s="21" t="s">
        <v>34</v>
      </c>
      <c r="E18" s="19">
        <v>10</v>
      </c>
      <c r="F18" s="19">
        <v>10</v>
      </c>
      <c r="G18" s="19">
        <v>10</v>
      </c>
      <c r="H18" s="19">
        <v>10</v>
      </c>
      <c r="I18" s="19" t="s">
        <v>62</v>
      </c>
    </row>
    <row r="19" spans="2:9" x14ac:dyDescent="0.3">
      <c r="B19" s="94"/>
      <c r="C19" s="94"/>
      <c r="D19" s="22" t="s">
        <v>35</v>
      </c>
      <c r="E19" s="19"/>
      <c r="F19" s="19"/>
      <c r="G19" s="19"/>
      <c r="H19" s="19"/>
      <c r="I19" s="19"/>
    </row>
    <row r="20" spans="2:9" x14ac:dyDescent="0.3">
      <c r="B20" s="95"/>
      <c r="C20" s="95"/>
      <c r="D20" s="21" t="s">
        <v>36</v>
      </c>
      <c r="E20" s="19"/>
      <c r="F20" s="19"/>
      <c r="G20" s="19"/>
      <c r="H20" s="19"/>
      <c r="I20" s="19"/>
    </row>
    <row r="21" spans="2:9" x14ac:dyDescent="0.3">
      <c r="B21" s="93" t="s">
        <v>69</v>
      </c>
      <c r="C21" s="93" t="s">
        <v>70</v>
      </c>
      <c r="D21" s="19" t="s">
        <v>33</v>
      </c>
      <c r="E21" s="19">
        <v>10</v>
      </c>
      <c r="F21" s="19">
        <v>10</v>
      </c>
      <c r="G21" s="19"/>
      <c r="H21" s="19">
        <v>10</v>
      </c>
      <c r="I21" s="19" t="s">
        <v>62</v>
      </c>
    </row>
    <row r="22" spans="2:9" x14ac:dyDescent="0.3">
      <c r="B22" s="94"/>
      <c r="C22" s="94"/>
      <c r="D22" s="21" t="s">
        <v>34</v>
      </c>
      <c r="E22" s="19">
        <v>10</v>
      </c>
      <c r="F22" s="19">
        <v>10</v>
      </c>
      <c r="G22" s="19">
        <v>10</v>
      </c>
      <c r="H22" s="19">
        <v>10</v>
      </c>
      <c r="I22" s="19" t="s">
        <v>62</v>
      </c>
    </row>
    <row r="23" spans="2:9" x14ac:dyDescent="0.3">
      <c r="B23" s="94"/>
      <c r="C23" s="94"/>
      <c r="D23" s="9" t="s">
        <v>35</v>
      </c>
      <c r="E23" s="19"/>
      <c r="F23" s="19"/>
      <c r="G23" s="19"/>
      <c r="H23" s="19"/>
      <c r="I23" s="19"/>
    </row>
    <row r="24" spans="2:9" x14ac:dyDescent="0.3">
      <c r="B24" s="95"/>
      <c r="C24" s="95"/>
      <c r="D24" s="3" t="s">
        <v>36</v>
      </c>
      <c r="E24" s="19"/>
      <c r="F24" s="19"/>
      <c r="G24" s="19"/>
      <c r="H24" s="19"/>
      <c r="I24" s="19"/>
    </row>
    <row r="36" ht="14.4" customHeight="1" x14ac:dyDescent="0.3"/>
    <row r="41" ht="14.4" customHeight="1" x14ac:dyDescent="0.3"/>
  </sheetData>
  <mergeCells count="12">
    <mergeCell ref="B17:B20"/>
    <mergeCell ref="C17:C20"/>
    <mergeCell ref="B21:B24"/>
    <mergeCell ref="C21:C24"/>
    <mergeCell ref="C3:I3"/>
    <mergeCell ref="B6:J6"/>
    <mergeCell ref="B7:E7"/>
    <mergeCell ref="B9:B12"/>
    <mergeCell ref="C9:C12"/>
    <mergeCell ref="B8:D8"/>
    <mergeCell ref="B13:B16"/>
    <mergeCell ref="C13:C16"/>
  </mergeCells>
  <dataValidations count="2">
    <dataValidation type="list" allowBlank="1" showInputMessage="1" showErrorMessage="1" sqref="I9:I18 I21:I22">
      <formula1>"1,2,3,4,5,6,7,8,9,10,11,Otro,N/A"</formula1>
    </dataValidation>
    <dataValidation type="list" allowBlank="1" showInputMessage="1" showErrorMessage="1" sqref="E9:H22 I19:I20">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34"/>
  <sheetViews>
    <sheetView showGridLines="0" view="pageBreakPreview" zoomScale="55" zoomScaleNormal="70" zoomScaleSheetLayoutView="55" zoomScalePageLayoutView="75" workbookViewId="0"/>
  </sheetViews>
  <sheetFormatPr baseColWidth="10" defaultColWidth="11.5546875" defaultRowHeight="13.8" x14ac:dyDescent="0.25"/>
  <cols>
    <col min="1" max="1" width="11.5546875" style="30"/>
    <col min="2" max="2" width="42.88671875" style="30" customWidth="1"/>
    <col min="3" max="3" width="31.6640625" style="30" customWidth="1"/>
    <col min="4" max="4" width="13.5546875" style="30" customWidth="1"/>
    <col min="5" max="9" width="17.6640625" style="30" customWidth="1"/>
    <col min="10" max="16384" width="11.5546875" style="30"/>
  </cols>
  <sheetData>
    <row r="1" spans="2:8" x14ac:dyDescent="0.25">
      <c r="B1" s="46"/>
      <c r="D1" s="46"/>
      <c r="E1" s="46"/>
      <c r="F1" s="46"/>
      <c r="G1" s="46"/>
      <c r="H1" s="46"/>
    </row>
    <row r="2" spans="2:8" x14ac:dyDescent="0.25">
      <c r="B2" s="46"/>
      <c r="C2" s="46"/>
      <c r="D2" s="46"/>
      <c r="E2" s="46"/>
      <c r="F2" s="43"/>
      <c r="G2" s="43"/>
      <c r="H2" s="43"/>
    </row>
    <row r="3" spans="2:8" x14ac:dyDescent="0.25">
      <c r="B3" s="46"/>
      <c r="C3" s="46"/>
      <c r="D3" s="46"/>
      <c r="E3" s="46"/>
      <c r="F3" s="47"/>
      <c r="G3" s="43"/>
      <c r="H3" s="43"/>
    </row>
    <row r="4" spans="2:8" x14ac:dyDescent="0.25">
      <c r="B4" s="46"/>
      <c r="C4" s="46"/>
      <c r="D4" s="46"/>
      <c r="E4" s="46"/>
      <c r="F4" s="43"/>
      <c r="G4" s="43"/>
      <c r="H4" s="43"/>
    </row>
    <row r="5" spans="2:8" x14ac:dyDescent="0.25">
      <c r="B5" s="46"/>
      <c r="C5" s="46"/>
      <c r="D5" s="46"/>
      <c r="E5" s="46"/>
      <c r="F5" s="43"/>
      <c r="G5" s="43"/>
      <c r="H5" s="43"/>
    </row>
    <row r="6" spans="2:8" x14ac:dyDescent="0.25">
      <c r="B6" s="46"/>
      <c r="C6" s="46"/>
      <c r="D6" s="46"/>
      <c r="E6" s="46"/>
      <c r="F6" s="43"/>
      <c r="G6" s="43"/>
      <c r="H6" s="43"/>
    </row>
    <row r="7" spans="2:8" ht="15.6" x14ac:dyDescent="0.25">
      <c r="B7" s="116" t="s">
        <v>149</v>
      </c>
      <c r="C7" s="116"/>
      <c r="D7" s="44"/>
      <c r="E7" s="44"/>
      <c r="F7" s="44"/>
      <c r="G7" s="44"/>
      <c r="H7" s="43"/>
    </row>
    <row r="8" spans="2:8" ht="16.2" thickBot="1" x14ac:dyDescent="0.3">
      <c r="B8" s="45"/>
      <c r="C8" s="45"/>
      <c r="D8" s="44"/>
      <c r="E8" s="44"/>
      <c r="F8" s="44"/>
      <c r="G8" s="44"/>
      <c r="H8" s="43"/>
    </row>
    <row r="9" spans="2:8" ht="16.2" thickBot="1" x14ac:dyDescent="0.3">
      <c r="B9" s="117" t="str">
        <f>CONCATENATE([2]CUANTIFICACIÓN!B7," ", "- Licor negro")</f>
        <v>Caldera recuperadora planta santa sf1 - Licor negro</v>
      </c>
      <c r="C9" s="112"/>
      <c r="D9" s="113"/>
      <c r="E9" s="44"/>
      <c r="F9" s="44"/>
      <c r="G9" s="44"/>
      <c r="H9" s="43"/>
    </row>
    <row r="10" spans="2:8" x14ac:dyDescent="0.25">
      <c r="B10" s="42"/>
    </row>
    <row r="11" spans="2:8" ht="39.6" x14ac:dyDescent="0.25">
      <c r="B11" s="39" t="s">
        <v>113</v>
      </c>
      <c r="C11" s="106" t="s">
        <v>103</v>
      </c>
      <c r="D11" s="107"/>
    </row>
    <row r="12" spans="2:8" ht="40.950000000000003" customHeight="1" x14ac:dyDescent="0.25">
      <c r="B12" s="39" t="s">
        <v>112</v>
      </c>
      <c r="C12" s="114" t="s">
        <v>61</v>
      </c>
      <c r="D12" s="115"/>
    </row>
    <row r="13" spans="2:8" ht="15" customHeight="1" x14ac:dyDescent="0.25">
      <c r="B13" s="102" t="s">
        <v>111</v>
      </c>
      <c r="C13" s="41" t="s">
        <v>110</v>
      </c>
      <c r="D13" s="40" t="s">
        <v>78</v>
      </c>
    </row>
    <row r="14" spans="2:8" x14ac:dyDescent="0.25">
      <c r="B14" s="102"/>
      <c r="C14" s="41" t="s">
        <v>109</v>
      </c>
      <c r="D14" s="40" t="s">
        <v>78</v>
      </c>
    </row>
    <row r="15" spans="2:8" x14ac:dyDescent="0.25">
      <c r="B15" s="102"/>
      <c r="C15" s="41" t="s">
        <v>108</v>
      </c>
      <c r="D15" s="40" t="s">
        <v>78</v>
      </c>
    </row>
    <row r="16" spans="2:8" x14ac:dyDescent="0.25">
      <c r="B16" s="102"/>
      <c r="C16" s="41" t="s">
        <v>107</v>
      </c>
      <c r="D16" s="40" t="s">
        <v>78</v>
      </c>
    </row>
    <row r="17" spans="1:8" x14ac:dyDescent="0.25">
      <c r="B17" s="102"/>
      <c r="C17" s="41" t="s">
        <v>106</v>
      </c>
      <c r="D17" s="40" t="s">
        <v>78</v>
      </c>
    </row>
    <row r="18" spans="1:8" x14ac:dyDescent="0.25">
      <c r="B18" s="102"/>
      <c r="C18" s="41" t="s">
        <v>105</v>
      </c>
      <c r="D18" s="40" t="s">
        <v>78</v>
      </c>
    </row>
    <row r="19" spans="1:8" ht="26.4" x14ac:dyDescent="0.25">
      <c r="B19" s="39" t="s">
        <v>104</v>
      </c>
      <c r="C19" s="106" t="s">
        <v>103</v>
      </c>
      <c r="D19" s="107"/>
    </row>
    <row r="20" spans="1:8" ht="26.4" x14ac:dyDescent="0.25">
      <c r="B20" s="38" t="s">
        <v>102</v>
      </c>
      <c r="C20" s="108" t="s">
        <v>101</v>
      </c>
      <c r="D20" s="108"/>
    </row>
    <row r="21" spans="1:8" ht="33.6" customHeight="1" x14ac:dyDescent="0.25">
      <c r="B21" s="37" t="s">
        <v>100</v>
      </c>
      <c r="C21" s="109">
        <v>10101304</v>
      </c>
      <c r="D21" s="110"/>
    </row>
    <row r="22" spans="1:8" ht="33.6" customHeight="1" x14ac:dyDescent="0.25">
      <c r="B22" s="36" t="s">
        <v>99</v>
      </c>
      <c r="C22" s="100" t="s">
        <v>98</v>
      </c>
      <c r="D22" s="100"/>
    </row>
    <row r="23" spans="1:8" ht="12" customHeight="1" x14ac:dyDescent="0.25">
      <c r="A23" s="35"/>
      <c r="B23" s="35"/>
      <c r="C23" s="35"/>
      <c r="D23" s="35"/>
    </row>
    <row r="24" spans="1:8" ht="14.4" x14ac:dyDescent="0.25">
      <c r="B24" s="101"/>
      <c r="C24" s="101"/>
      <c r="D24" s="101"/>
      <c r="E24" s="34" t="s">
        <v>48</v>
      </c>
      <c r="F24" s="34" t="s">
        <v>1</v>
      </c>
      <c r="G24" s="34" t="s">
        <v>2</v>
      </c>
      <c r="H24" s="33" t="s">
        <v>0</v>
      </c>
    </row>
    <row r="25" spans="1:8" x14ac:dyDescent="0.25">
      <c r="B25" s="102" t="s">
        <v>97</v>
      </c>
      <c r="C25" s="102"/>
      <c r="D25" s="102"/>
      <c r="E25" s="32" t="str">
        <f>+VLOOKUP(C21,'[3]Hoja1 (2)'!$A$1:$G$113,4,0)</f>
        <v>0.000752*ACEUS</v>
      </c>
      <c r="F25" s="32" t="str">
        <f>+VLOOKUP(C21,'[3]Hoja1 (2)'!$A$1:$G$113,2,0)</f>
        <v>0.00301*ACEUS</v>
      </c>
      <c r="G25" s="31" t="s">
        <v>62</v>
      </c>
      <c r="H25" s="32" t="str">
        <f>+VLOOKUP(C21,'[3]Hoja1 (2)'!$A$1:$G$113,5,0)</f>
        <v>0.000228*ACEUS</v>
      </c>
    </row>
    <row r="26" spans="1:8" x14ac:dyDescent="0.25">
      <c r="B26" s="103" t="s">
        <v>96</v>
      </c>
      <c r="C26" s="104"/>
      <c r="D26" s="105"/>
      <c r="E26" s="31" t="str">
        <f>+VLOOKUP(C22,[4]Hoja1!$B$1:$F$24,3,0)</f>
        <v>N/A</v>
      </c>
      <c r="F26" s="31" t="str">
        <f>+VLOOKUP(C22,[4]Hoja1!$B$1:$F$24,4,0)</f>
        <v>N/A</v>
      </c>
      <c r="G26" s="31" t="s">
        <v>62</v>
      </c>
      <c r="H26" s="31">
        <f>+VLOOKUP(C22,[4]Hoja1!$B$1:$F$24,2,0)</f>
        <v>98</v>
      </c>
    </row>
    <row r="30" spans="1:8" ht="14.4" thickBot="1" x14ac:dyDescent="0.3"/>
    <row r="31" spans="1:8" ht="14.4" hidden="1" customHeight="1" x14ac:dyDescent="0.3">
      <c r="A31">
        <v>10100201</v>
      </c>
      <c r="B31" t="s">
        <v>148</v>
      </c>
    </row>
    <row r="32" spans="1:8" ht="39.6" hidden="1" customHeight="1" x14ac:dyDescent="0.3">
      <c r="A32">
        <v>10100202</v>
      </c>
      <c r="B32" t="s">
        <v>147</v>
      </c>
    </row>
    <row r="33" spans="1:2" ht="26.4" hidden="1" customHeight="1" x14ac:dyDescent="0.3">
      <c r="A33">
        <v>10100204</v>
      </c>
      <c r="B33" t="s">
        <v>146</v>
      </c>
    </row>
    <row r="34" spans="1:2" ht="14.4" hidden="1" customHeight="1" x14ac:dyDescent="0.3">
      <c r="A34">
        <v>10100212</v>
      </c>
      <c r="B34" t="s">
        <v>145</v>
      </c>
    </row>
    <row r="35" spans="1:2" ht="14.4" hidden="1" customHeight="1" x14ac:dyDescent="0.3">
      <c r="A35">
        <v>10100225</v>
      </c>
      <c r="B35" t="s">
        <v>144</v>
      </c>
    </row>
    <row r="36" spans="1:2" ht="14.4" hidden="1" customHeight="1" x14ac:dyDescent="0.3">
      <c r="A36">
        <v>10100401</v>
      </c>
      <c r="B36" t="s">
        <v>143</v>
      </c>
    </row>
    <row r="37" spans="1:2" ht="14.4" hidden="1" customHeight="1" x14ac:dyDescent="0.3">
      <c r="A37">
        <v>10100404</v>
      </c>
      <c r="B37" t="s">
        <v>142</v>
      </c>
    </row>
    <row r="38" spans="1:2" ht="14.4" hidden="1" customHeight="1" x14ac:dyDescent="0.3">
      <c r="A38">
        <v>10100405</v>
      </c>
      <c r="B38" t="s">
        <v>141</v>
      </c>
    </row>
    <row r="39" spans="1:2" ht="14.4" hidden="1" customHeight="1" x14ac:dyDescent="0.3">
      <c r="A39">
        <v>10100501</v>
      </c>
      <c r="B39" t="s">
        <v>140</v>
      </c>
    </row>
    <row r="40" spans="1:2" ht="26.4" hidden="1" customHeight="1" x14ac:dyDescent="0.3">
      <c r="A40">
        <v>10100601</v>
      </c>
      <c r="B40" t="s">
        <v>139</v>
      </c>
    </row>
    <row r="41" spans="1:2" ht="26.4" hidden="1" customHeight="1" x14ac:dyDescent="0.3">
      <c r="A41">
        <v>10100602</v>
      </c>
      <c r="B41" t="s">
        <v>138</v>
      </c>
    </row>
    <row r="42" spans="1:2" ht="14.4" hidden="1" customHeight="1" x14ac:dyDescent="0.3">
      <c r="A42">
        <v>10100701</v>
      </c>
      <c r="B42" t="s">
        <v>137</v>
      </c>
    </row>
    <row r="43" spans="1:2" ht="14.4" hidden="1" customHeight="1" x14ac:dyDescent="0.3">
      <c r="A43">
        <v>10100702</v>
      </c>
      <c r="B43" t="s">
        <v>136</v>
      </c>
    </row>
    <row r="44" spans="1:2" ht="14.4" hidden="1" customHeight="1" x14ac:dyDescent="0.3">
      <c r="A44">
        <v>10100703</v>
      </c>
      <c r="B44" t="s">
        <v>135</v>
      </c>
    </row>
    <row r="45" spans="1:2" ht="14.4" hidden="1" customHeight="1" x14ac:dyDescent="0.3">
      <c r="A45">
        <v>10100818</v>
      </c>
      <c r="B45" t="s">
        <v>134</v>
      </c>
    </row>
    <row r="46" spans="1:2" ht="14.4" hidden="1" customHeight="1" x14ac:dyDescent="0.3">
      <c r="A46">
        <v>10100901</v>
      </c>
      <c r="B46" t="s">
        <v>133</v>
      </c>
    </row>
    <row r="47" spans="1:2" ht="14.4" hidden="1" customHeight="1" x14ac:dyDescent="0.3">
      <c r="A47">
        <v>10100902</v>
      </c>
      <c r="B47" t="s">
        <v>132</v>
      </c>
    </row>
    <row r="48" spans="1:2" ht="15" hidden="1" thickBot="1" x14ac:dyDescent="0.35">
      <c r="A48">
        <v>10100903</v>
      </c>
      <c r="B48" t="s">
        <v>98</v>
      </c>
    </row>
    <row r="49" spans="1:2" ht="15" hidden="1" thickBot="1" x14ac:dyDescent="0.35">
      <c r="A49">
        <v>10100908</v>
      </c>
      <c r="B49" t="s">
        <v>131</v>
      </c>
    </row>
    <row r="50" spans="1:2" ht="15" hidden="1" thickBot="1" x14ac:dyDescent="0.35">
      <c r="A50">
        <v>10101201</v>
      </c>
      <c r="B50" t="s">
        <v>130</v>
      </c>
    </row>
    <row r="51" spans="1:2" ht="15" hidden="1" thickBot="1" x14ac:dyDescent="0.35">
      <c r="A51">
        <v>10101304</v>
      </c>
      <c r="B51" t="s">
        <v>129</v>
      </c>
    </row>
    <row r="52" spans="1:2" ht="15" hidden="1" thickBot="1" x14ac:dyDescent="0.35">
      <c r="A52">
        <v>10101307</v>
      </c>
      <c r="B52" t="s">
        <v>128</v>
      </c>
    </row>
    <row r="53" spans="1:2" ht="15" hidden="1" thickBot="1" x14ac:dyDescent="0.35">
      <c r="A53">
        <v>10101401</v>
      </c>
      <c r="B53" t="s">
        <v>127</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thickBot="1" x14ac:dyDescent="0.3">
      <c r="B143" s="111" t="s">
        <v>126</v>
      </c>
      <c r="C143" s="112"/>
      <c r="D143" s="113"/>
      <c r="E143" s="44"/>
      <c r="F143" s="44"/>
      <c r="G143" s="44"/>
      <c r="H143" s="43"/>
    </row>
    <row r="144" spans="1:8" x14ac:dyDescent="0.25">
      <c r="B144" s="42"/>
    </row>
    <row r="145" spans="2:8" ht="39.6" x14ac:dyDescent="0.25">
      <c r="B145" s="39" t="s">
        <v>113</v>
      </c>
      <c r="C145" s="106" t="s">
        <v>103</v>
      </c>
      <c r="D145" s="107"/>
    </row>
    <row r="146" spans="2:8" ht="26.4" x14ac:dyDescent="0.25">
      <c r="B146" s="39" t="s">
        <v>112</v>
      </c>
      <c r="C146" s="114" t="s">
        <v>61</v>
      </c>
      <c r="D146" s="115"/>
    </row>
    <row r="147" spans="2:8" x14ac:dyDescent="0.25">
      <c r="B147" s="102" t="s">
        <v>111</v>
      </c>
      <c r="C147" s="41" t="s">
        <v>110</v>
      </c>
      <c r="D147" s="40" t="s">
        <v>78</v>
      </c>
    </row>
    <row r="148" spans="2:8" x14ac:dyDescent="0.25">
      <c r="B148" s="102"/>
      <c r="C148" s="41" t="s">
        <v>109</v>
      </c>
      <c r="D148" s="40" t="s">
        <v>78</v>
      </c>
    </row>
    <row r="149" spans="2:8" x14ac:dyDescent="0.25">
      <c r="B149" s="102"/>
      <c r="C149" s="41" t="s">
        <v>108</v>
      </c>
      <c r="D149" s="40" t="s">
        <v>78</v>
      </c>
    </row>
    <row r="150" spans="2:8" x14ac:dyDescent="0.25">
      <c r="B150" s="102"/>
      <c r="C150" s="41" t="s">
        <v>107</v>
      </c>
      <c r="D150" s="40" t="s">
        <v>78</v>
      </c>
    </row>
    <row r="151" spans="2:8" x14ac:dyDescent="0.25">
      <c r="B151" s="102"/>
      <c r="C151" s="41" t="s">
        <v>106</v>
      </c>
      <c r="D151" s="40" t="s">
        <v>78</v>
      </c>
    </row>
    <row r="152" spans="2:8" x14ac:dyDescent="0.25">
      <c r="B152" s="102"/>
      <c r="C152" s="41" t="s">
        <v>105</v>
      </c>
      <c r="D152" s="40" t="s">
        <v>78</v>
      </c>
    </row>
    <row r="153" spans="2:8" ht="26.4" x14ac:dyDescent="0.25">
      <c r="B153" s="39" t="s">
        <v>104</v>
      </c>
      <c r="C153" s="106" t="s">
        <v>103</v>
      </c>
      <c r="D153" s="107"/>
    </row>
    <row r="154" spans="2:8" ht="26.4" customHeight="1" x14ac:dyDescent="0.25">
      <c r="B154" s="38" t="s">
        <v>102</v>
      </c>
      <c r="C154" s="108" t="s">
        <v>101</v>
      </c>
      <c r="D154" s="108"/>
    </row>
    <row r="155" spans="2:8" x14ac:dyDescent="0.25">
      <c r="B155" s="37" t="s">
        <v>100</v>
      </c>
      <c r="C155" s="109">
        <v>10200401</v>
      </c>
      <c r="D155" s="110"/>
    </row>
    <row r="156" spans="2:8" ht="13.95" customHeight="1" x14ac:dyDescent="0.25">
      <c r="B156" s="36" t="s">
        <v>99</v>
      </c>
      <c r="C156" s="100" t="s">
        <v>98</v>
      </c>
      <c r="D156" s="100"/>
    </row>
    <row r="157" spans="2:8" x14ac:dyDescent="0.25">
      <c r="B157" s="35"/>
      <c r="C157" s="35"/>
      <c r="D157" s="35"/>
    </row>
    <row r="158" spans="2:8" ht="14.4" x14ac:dyDescent="0.25">
      <c r="B158" s="101"/>
      <c r="C158" s="101"/>
      <c r="D158" s="101"/>
      <c r="E158" s="34" t="s">
        <v>48</v>
      </c>
      <c r="F158" s="34" t="s">
        <v>1</v>
      </c>
      <c r="G158" s="34" t="s">
        <v>2</v>
      </c>
      <c r="H158" s="33" t="s">
        <v>0</v>
      </c>
    </row>
    <row r="159" spans="2:8" x14ac:dyDescent="0.25">
      <c r="B159" s="102" t="s">
        <v>97</v>
      </c>
      <c r="C159" s="102"/>
      <c r="D159" s="102"/>
      <c r="E159" s="31" t="str">
        <f>+VLOOKUP(C155,'[3]Hoja1 (2)'!$A$1:$G$113,4,0)</f>
        <v>0.00676*PET6</v>
      </c>
      <c r="F159" s="31" t="str">
        <f>+VLOOKUP(C155,'[3]Hoja1 (2)'!$A$1:$G$113,2,0)</f>
        <v>0.02364*PET6</v>
      </c>
      <c r="G159" s="32" t="str">
        <f>+VLOOKUP(C155,'[3]Hoja1 (2)'!$A$1:$G$113,3,0)</f>
        <v>3.09*PET6</v>
      </c>
      <c r="H159" s="31" t="str">
        <f>+VLOOKUP(C155,'[3]Hoja1 (2)'!$A$1:$G$113,5,0)</f>
        <v>0.00181*PET6</v>
      </c>
    </row>
    <row r="160" spans="2:8" x14ac:dyDescent="0.25">
      <c r="B160" s="103" t="s">
        <v>96</v>
      </c>
      <c r="C160" s="104"/>
      <c r="D160" s="105"/>
      <c r="E160" s="31" t="str">
        <f>+VLOOKUP(C156,[4]Hoja1!$B$1:$F$24,3,0)</f>
        <v>N/A</v>
      </c>
      <c r="F160" s="31" t="str">
        <f>+VLOOKUP(C156,[4]Hoja1!$B$1:$F$24,4,0)</f>
        <v>N/A</v>
      </c>
      <c r="G160" s="31" t="str">
        <f>+VLOOKUP(C156,[4]Hoja1!$B$1:$F$24,5,0)</f>
        <v>N/A</v>
      </c>
      <c r="H160" s="31">
        <f>+VLOOKUP(C156,[4]Hoja1!$B$1:$F$24,2,0)</f>
        <v>98</v>
      </c>
    </row>
    <row r="164" spans="2:8" ht="14.4" thickBot="1" x14ac:dyDescent="0.3"/>
    <row r="165" spans="2:8" ht="16.2" thickBot="1" x14ac:dyDescent="0.3">
      <c r="B165" s="111" t="s">
        <v>125</v>
      </c>
      <c r="C165" s="112"/>
      <c r="D165" s="113"/>
      <c r="E165" s="44"/>
      <c r="F165" s="44"/>
      <c r="G165" s="44"/>
      <c r="H165" s="43"/>
    </row>
    <row r="166" spans="2:8" x14ac:dyDescent="0.25">
      <c r="B166" s="42"/>
    </row>
    <row r="167" spans="2:8" ht="39.6" x14ac:dyDescent="0.25">
      <c r="B167" s="39" t="s">
        <v>113</v>
      </c>
      <c r="C167" s="106" t="s">
        <v>103</v>
      </c>
      <c r="D167" s="107"/>
    </row>
    <row r="168" spans="2:8" ht="26.4" x14ac:dyDescent="0.25">
      <c r="B168" s="39" t="s">
        <v>112</v>
      </c>
      <c r="C168" s="114" t="s">
        <v>61</v>
      </c>
      <c r="D168" s="115"/>
    </row>
    <row r="169" spans="2:8" x14ac:dyDescent="0.25">
      <c r="B169" s="102" t="s">
        <v>111</v>
      </c>
      <c r="C169" s="41" t="s">
        <v>110</v>
      </c>
      <c r="D169" s="40" t="s">
        <v>78</v>
      </c>
    </row>
    <row r="170" spans="2:8" x14ac:dyDescent="0.25">
      <c r="B170" s="102"/>
      <c r="C170" s="41" t="s">
        <v>109</v>
      </c>
      <c r="D170" s="40" t="s">
        <v>78</v>
      </c>
    </row>
    <row r="171" spans="2:8" x14ac:dyDescent="0.25">
      <c r="B171" s="102"/>
      <c r="C171" s="41" t="s">
        <v>108</v>
      </c>
      <c r="D171" s="40" t="s">
        <v>78</v>
      </c>
    </row>
    <row r="172" spans="2:8" x14ac:dyDescent="0.25">
      <c r="B172" s="102"/>
      <c r="C172" s="41" t="s">
        <v>107</v>
      </c>
      <c r="D172" s="40" t="s">
        <v>78</v>
      </c>
    </row>
    <row r="173" spans="2:8" x14ac:dyDescent="0.25">
      <c r="B173" s="102"/>
      <c r="C173" s="41" t="s">
        <v>106</v>
      </c>
      <c r="D173" s="40" t="s">
        <v>78</v>
      </c>
    </row>
    <row r="174" spans="2:8" x14ac:dyDescent="0.25">
      <c r="B174" s="102"/>
      <c r="C174" s="41" t="s">
        <v>105</v>
      </c>
      <c r="D174" s="40" t="s">
        <v>78</v>
      </c>
    </row>
    <row r="175" spans="2:8" ht="26.4" x14ac:dyDescent="0.25">
      <c r="B175" s="39" t="s">
        <v>104</v>
      </c>
      <c r="C175" s="106" t="s">
        <v>103</v>
      </c>
      <c r="D175" s="107"/>
    </row>
    <row r="176" spans="2:8" ht="26.4" x14ac:dyDescent="0.25">
      <c r="B176" s="38" t="s">
        <v>102</v>
      </c>
      <c r="C176" s="108" t="s">
        <v>101</v>
      </c>
      <c r="D176" s="108"/>
    </row>
    <row r="177" spans="2:8" x14ac:dyDescent="0.25">
      <c r="B177" s="37" t="s">
        <v>100</v>
      </c>
      <c r="C177" s="109">
        <v>10200704</v>
      </c>
      <c r="D177" s="110"/>
    </row>
    <row r="178" spans="2:8" x14ac:dyDescent="0.25">
      <c r="B178" s="36" t="s">
        <v>99</v>
      </c>
      <c r="C178" s="100" t="s">
        <v>98</v>
      </c>
      <c r="D178" s="100"/>
    </row>
    <row r="179" spans="2:8" x14ac:dyDescent="0.25">
      <c r="B179" s="35"/>
      <c r="C179" s="35"/>
      <c r="D179" s="35"/>
    </row>
    <row r="180" spans="2:8" ht="14.4" x14ac:dyDescent="0.25">
      <c r="B180" s="101"/>
      <c r="C180" s="101"/>
      <c r="D180" s="101"/>
      <c r="E180" s="34" t="s">
        <v>48</v>
      </c>
      <c r="F180" s="34" t="s">
        <v>1</v>
      </c>
      <c r="G180" s="34" t="s">
        <v>2</v>
      </c>
      <c r="H180" s="33" t="s">
        <v>0</v>
      </c>
    </row>
    <row r="181" spans="2:8" x14ac:dyDescent="0.25">
      <c r="B181" s="102" t="s">
        <v>97</v>
      </c>
      <c r="C181" s="102"/>
      <c r="D181" s="102"/>
      <c r="E181" s="31" t="str">
        <f>+VLOOKUP(C177,'[3]Hoja1 (2)'!$A$1:$G$113,4,0)</f>
        <v>0.00441*GAHOR</v>
      </c>
      <c r="F181" s="31" t="str">
        <f>+VLOOKUP(C177,'[3]Hoja1 (2)'!$A$1:$G$113,2,0)</f>
        <v>0.00031*GAHOR</v>
      </c>
      <c r="G181" s="32" t="str">
        <f>+VLOOKUP(C177,'[3]Hoja1 (2)'!$A$1:$G$113,3,0)</f>
        <v>2.82*GAHOR</v>
      </c>
      <c r="H181" s="31" t="str">
        <f>+VLOOKUP(C177,'[3]Hoja1 (2)'!$A$1:$G$113,5,0)</f>
        <v>0.00017*GAHOR</v>
      </c>
    </row>
    <row r="182" spans="2:8" x14ac:dyDescent="0.25">
      <c r="B182" s="103" t="s">
        <v>96</v>
      </c>
      <c r="C182" s="104"/>
      <c r="D182" s="105"/>
      <c r="E182" s="31" t="str">
        <f>+VLOOKUP(C178,[4]Hoja1!$B$1:$F$24,3,0)</f>
        <v>N/A</v>
      </c>
      <c r="F182" s="31" t="str">
        <f>+VLOOKUP(C178,[4]Hoja1!$B$1:$F$24,4,0)</f>
        <v>N/A</v>
      </c>
      <c r="G182" s="31" t="str">
        <f>+VLOOKUP(C178,[4]Hoja1!$B$1:$F$24,5,0)</f>
        <v>N/A</v>
      </c>
      <c r="H182" s="31">
        <f>+VLOOKUP(C178,[4]Hoja1!$B$1:$F$24,2,0)</f>
        <v>98</v>
      </c>
    </row>
    <row r="186" spans="2:8" ht="14.4" thickBot="1" x14ac:dyDescent="0.3"/>
    <row r="187" spans="2:8" ht="16.2" thickBot="1" x14ac:dyDescent="0.3">
      <c r="B187" s="111" t="s">
        <v>124</v>
      </c>
      <c r="C187" s="112"/>
      <c r="D187" s="113"/>
      <c r="E187" s="44"/>
      <c r="F187" s="44"/>
      <c r="G187" s="44"/>
      <c r="H187" s="43"/>
    </row>
    <row r="188" spans="2:8" x14ac:dyDescent="0.25">
      <c r="B188" s="42"/>
    </row>
    <row r="189" spans="2:8" ht="39.6" x14ac:dyDescent="0.25">
      <c r="B189" s="39" t="s">
        <v>113</v>
      </c>
      <c r="C189" s="106" t="s">
        <v>103</v>
      </c>
      <c r="D189" s="107"/>
    </row>
    <row r="190" spans="2:8" ht="26.4" x14ac:dyDescent="0.25">
      <c r="B190" s="39" t="s">
        <v>112</v>
      </c>
      <c r="C190" s="114" t="s">
        <v>61</v>
      </c>
      <c r="D190" s="115"/>
    </row>
    <row r="191" spans="2:8" x14ac:dyDescent="0.25">
      <c r="B191" s="102" t="s">
        <v>111</v>
      </c>
      <c r="C191" s="41" t="s">
        <v>110</v>
      </c>
      <c r="D191" s="40" t="s">
        <v>78</v>
      </c>
    </row>
    <row r="192" spans="2:8" x14ac:dyDescent="0.25">
      <c r="B192" s="102"/>
      <c r="C192" s="41" t="s">
        <v>109</v>
      </c>
      <c r="D192" s="40" t="s">
        <v>78</v>
      </c>
    </row>
    <row r="193" spans="2:8" x14ac:dyDescent="0.25">
      <c r="B193" s="102"/>
      <c r="C193" s="41" t="s">
        <v>108</v>
      </c>
      <c r="D193" s="40" t="s">
        <v>78</v>
      </c>
    </row>
    <row r="194" spans="2:8" x14ac:dyDescent="0.25">
      <c r="B194" s="102"/>
      <c r="C194" s="41" t="s">
        <v>107</v>
      </c>
      <c r="D194" s="40" t="s">
        <v>78</v>
      </c>
    </row>
    <row r="195" spans="2:8" x14ac:dyDescent="0.25">
      <c r="B195" s="102"/>
      <c r="C195" s="41" t="s">
        <v>106</v>
      </c>
      <c r="D195" s="40" t="s">
        <v>78</v>
      </c>
    </row>
    <row r="196" spans="2:8" x14ac:dyDescent="0.25">
      <c r="B196" s="102"/>
      <c r="C196" s="41" t="s">
        <v>105</v>
      </c>
      <c r="D196" s="40" t="s">
        <v>78</v>
      </c>
    </row>
    <row r="197" spans="2:8" ht="26.4" x14ac:dyDescent="0.25">
      <c r="B197" s="39" t="s">
        <v>104</v>
      </c>
      <c r="C197" s="106" t="s">
        <v>103</v>
      </c>
      <c r="D197" s="107"/>
    </row>
    <row r="198" spans="2:8" ht="26.4" x14ac:dyDescent="0.25">
      <c r="B198" s="38" t="s">
        <v>102</v>
      </c>
      <c r="C198" s="108" t="s">
        <v>101</v>
      </c>
      <c r="D198" s="108"/>
    </row>
    <row r="199" spans="2:8" x14ac:dyDescent="0.25">
      <c r="B199" s="37" t="s">
        <v>100</v>
      </c>
      <c r="C199" s="109">
        <v>10101304</v>
      </c>
      <c r="D199" s="110"/>
      <c r="E199" s="30">
        <v>10200401</v>
      </c>
    </row>
    <row r="200" spans="2:8" ht="14.25" customHeight="1" x14ac:dyDescent="0.25">
      <c r="B200" s="36" t="s">
        <v>99</v>
      </c>
      <c r="C200" s="100" t="s">
        <v>98</v>
      </c>
      <c r="D200" s="100"/>
    </row>
    <row r="201" spans="2:8" x14ac:dyDescent="0.25">
      <c r="B201" s="35"/>
      <c r="C201" s="35"/>
      <c r="D201" s="35"/>
    </row>
    <row r="202" spans="2:8" ht="14.4" x14ac:dyDescent="0.25">
      <c r="B202" s="101"/>
      <c r="C202" s="101"/>
      <c r="D202" s="101"/>
      <c r="E202" s="34" t="s">
        <v>48</v>
      </c>
      <c r="F202" s="34" t="s">
        <v>1</v>
      </c>
      <c r="G202" s="34" t="s">
        <v>2</v>
      </c>
      <c r="H202" s="33" t="s">
        <v>0</v>
      </c>
    </row>
    <row r="203" spans="2:8" x14ac:dyDescent="0.25">
      <c r="B203" s="102" t="s">
        <v>97</v>
      </c>
      <c r="C203" s="102"/>
      <c r="D203" s="102"/>
      <c r="E203" s="31" t="str">
        <f>+VLOOKUP(C199,'[3]Hoja1 (2)'!$A$1:$G$113,4,0)</f>
        <v>0.000752*ACEUS</v>
      </c>
      <c r="F203" s="32" t="str">
        <f>+VLOOKUP(C199,'[3]Hoja1 (2)'!$A$1:$G$113,2,0)</f>
        <v>0.00301*ACEUS</v>
      </c>
      <c r="G203" s="31" t="s">
        <v>120</v>
      </c>
      <c r="H203" s="32" t="str">
        <f>+VLOOKUP(C199,'[3]Hoja1 (2)'!$A$1:$G$113,5,0)</f>
        <v>0.000228*ACEUS</v>
      </c>
    </row>
    <row r="204" spans="2:8" x14ac:dyDescent="0.25">
      <c r="B204" s="103" t="s">
        <v>96</v>
      </c>
      <c r="C204" s="104"/>
      <c r="D204" s="105"/>
      <c r="E204" s="31" t="str">
        <f>+VLOOKUP(C200,[4]Hoja1!$B$1:$F$24,3,0)</f>
        <v>N/A</v>
      </c>
      <c r="F204" s="31" t="str">
        <f>+VLOOKUP(C200,[4]Hoja1!$B$1:$F$24,4,0)</f>
        <v>N/A</v>
      </c>
      <c r="G204" s="31" t="str">
        <f>+VLOOKUP(C200,[4]Hoja1!$B$1:$F$24,5,0)</f>
        <v>N/A</v>
      </c>
      <c r="H204" s="31">
        <f>+VLOOKUP(C200,[4]Hoja1!$B$1:$F$24,2,0)</f>
        <v>98</v>
      </c>
    </row>
    <row r="208" spans="2:8" ht="14.4" thickBot="1" x14ac:dyDescent="0.3"/>
    <row r="209" spans="2:8" ht="16.2" thickBot="1" x14ac:dyDescent="0.3">
      <c r="B209" s="111" t="s">
        <v>123</v>
      </c>
      <c r="C209" s="112"/>
      <c r="D209" s="113"/>
      <c r="E209" s="44"/>
      <c r="F209" s="44"/>
      <c r="G209" s="44"/>
      <c r="H209" s="43"/>
    </row>
    <row r="210" spans="2:8" x14ac:dyDescent="0.25">
      <c r="B210" s="42"/>
    </row>
    <row r="211" spans="2:8" ht="39.6" x14ac:dyDescent="0.25">
      <c r="B211" s="39" t="s">
        <v>113</v>
      </c>
      <c r="C211" s="106" t="s">
        <v>103</v>
      </c>
      <c r="D211" s="107"/>
    </row>
    <row r="212" spans="2:8" ht="26.4" x14ac:dyDescent="0.25">
      <c r="B212" s="39" t="s">
        <v>112</v>
      </c>
      <c r="C212" s="114" t="s">
        <v>61</v>
      </c>
      <c r="D212" s="115"/>
    </row>
    <row r="213" spans="2:8" x14ac:dyDescent="0.25">
      <c r="B213" s="102" t="s">
        <v>111</v>
      </c>
      <c r="C213" s="41" t="s">
        <v>110</v>
      </c>
      <c r="D213" s="40" t="s">
        <v>78</v>
      </c>
    </row>
    <row r="214" spans="2:8" x14ac:dyDescent="0.25">
      <c r="B214" s="102"/>
      <c r="C214" s="41" t="s">
        <v>109</v>
      </c>
      <c r="D214" s="40" t="s">
        <v>78</v>
      </c>
    </row>
    <row r="215" spans="2:8" x14ac:dyDescent="0.25">
      <c r="B215" s="102"/>
      <c r="C215" s="41" t="s">
        <v>108</v>
      </c>
      <c r="D215" s="40" t="s">
        <v>78</v>
      </c>
    </row>
    <row r="216" spans="2:8" x14ac:dyDescent="0.25">
      <c r="B216" s="102"/>
      <c r="C216" s="41" t="s">
        <v>107</v>
      </c>
      <c r="D216" s="40" t="s">
        <v>78</v>
      </c>
    </row>
    <row r="217" spans="2:8" x14ac:dyDescent="0.25">
      <c r="B217" s="102"/>
      <c r="C217" s="41" t="s">
        <v>106</v>
      </c>
      <c r="D217" s="40" t="s">
        <v>78</v>
      </c>
    </row>
    <row r="218" spans="2:8" x14ac:dyDescent="0.25">
      <c r="B218" s="102"/>
      <c r="C218" s="41" t="s">
        <v>105</v>
      </c>
      <c r="D218" s="40" t="s">
        <v>78</v>
      </c>
    </row>
    <row r="219" spans="2:8" ht="26.4" x14ac:dyDescent="0.25">
      <c r="B219" s="39" t="s">
        <v>104</v>
      </c>
      <c r="C219" s="106" t="s">
        <v>103</v>
      </c>
      <c r="D219" s="107"/>
    </row>
    <row r="220" spans="2:8" ht="26.4" x14ac:dyDescent="0.25">
      <c r="B220" s="38" t="s">
        <v>102</v>
      </c>
      <c r="C220" s="108" t="s">
        <v>101</v>
      </c>
      <c r="D220" s="108"/>
    </row>
    <row r="221" spans="2:8" x14ac:dyDescent="0.25">
      <c r="B221" s="37" t="s">
        <v>100</v>
      </c>
      <c r="C221" s="109">
        <v>10200401</v>
      </c>
      <c r="D221" s="110"/>
    </row>
    <row r="222" spans="2:8" ht="14.25" customHeight="1" x14ac:dyDescent="0.25">
      <c r="B222" s="36" t="s">
        <v>99</v>
      </c>
      <c r="C222" s="100" t="s">
        <v>98</v>
      </c>
      <c r="D222" s="100"/>
    </row>
    <row r="223" spans="2:8" x14ac:dyDescent="0.25">
      <c r="B223" s="35"/>
      <c r="C223" s="35"/>
      <c r="D223" s="35"/>
    </row>
    <row r="224" spans="2:8" ht="14.4" x14ac:dyDescent="0.25">
      <c r="B224" s="101"/>
      <c r="C224" s="101"/>
      <c r="D224" s="101"/>
      <c r="E224" s="34" t="s">
        <v>48</v>
      </c>
      <c r="F224" s="34" t="s">
        <v>1</v>
      </c>
      <c r="G224" s="34" t="s">
        <v>2</v>
      </c>
      <c r="H224" s="33" t="s">
        <v>0</v>
      </c>
    </row>
    <row r="225" spans="2:8" x14ac:dyDescent="0.25">
      <c r="B225" s="102" t="s">
        <v>97</v>
      </c>
      <c r="C225" s="102"/>
      <c r="D225" s="102"/>
      <c r="E225" s="31" t="str">
        <f>+VLOOKUP(C221,'[3]Hoja1 (2)'!$A$1:$G$113,4,0)</f>
        <v>0.00676*PET6</v>
      </c>
      <c r="F225" s="31" t="str">
        <f>+VLOOKUP(C221,'[3]Hoja1 (2)'!$A$1:$G$113,2,0)</f>
        <v>0.02364*PET6</v>
      </c>
      <c r="G225" s="32" t="str">
        <f>+VLOOKUP(C221,'[3]Hoja1 (2)'!$A$1:$G$113,3,0)</f>
        <v>3.09*PET6</v>
      </c>
      <c r="H225" s="31" t="str">
        <f>+VLOOKUP(C221,'[3]Hoja1 (2)'!$A$1:$G$113,5,0)</f>
        <v>0.00181*PET6</v>
      </c>
    </row>
    <row r="226" spans="2:8" x14ac:dyDescent="0.25">
      <c r="B226" s="103" t="s">
        <v>96</v>
      </c>
      <c r="C226" s="104"/>
      <c r="D226" s="105"/>
      <c r="E226" s="31" t="str">
        <f>+VLOOKUP(C222,[4]Hoja1!$B$1:$F$24,3,0)</f>
        <v>N/A</v>
      </c>
      <c r="F226" s="31" t="str">
        <f>+VLOOKUP(C222,[4]Hoja1!$B$1:$F$24,4,0)</f>
        <v>N/A</v>
      </c>
      <c r="G226" s="31" t="str">
        <f>+VLOOKUP(C222,[4]Hoja1!$B$1:$F$24,5,0)</f>
        <v>N/A</v>
      </c>
      <c r="H226" s="31">
        <f>+VLOOKUP(C222,[4]Hoja1!$B$1:$F$24,2,0)</f>
        <v>98</v>
      </c>
    </row>
    <row r="229" spans="2:8" ht="14.4" thickBot="1" x14ac:dyDescent="0.3"/>
    <row r="230" spans="2:8" ht="16.2" thickBot="1" x14ac:dyDescent="0.3">
      <c r="B230" s="111" t="s">
        <v>122</v>
      </c>
      <c r="C230" s="112"/>
      <c r="D230" s="113"/>
      <c r="E230" s="44"/>
      <c r="F230" s="44"/>
      <c r="G230" s="44"/>
      <c r="H230" s="43"/>
    </row>
    <row r="231" spans="2:8" x14ac:dyDescent="0.25">
      <c r="B231" s="42"/>
    </row>
    <row r="232" spans="2:8" ht="39.6" x14ac:dyDescent="0.25">
      <c r="B232" s="39" t="s">
        <v>113</v>
      </c>
      <c r="C232" s="106" t="s">
        <v>103</v>
      </c>
      <c r="D232" s="107"/>
    </row>
    <row r="233" spans="2:8" ht="26.4" x14ac:dyDescent="0.25">
      <c r="B233" s="39" t="s">
        <v>112</v>
      </c>
      <c r="C233" s="114" t="s">
        <v>61</v>
      </c>
      <c r="D233" s="115"/>
    </row>
    <row r="234" spans="2:8" x14ac:dyDescent="0.25">
      <c r="B234" s="102" t="s">
        <v>111</v>
      </c>
      <c r="C234" s="41" t="s">
        <v>110</v>
      </c>
      <c r="D234" s="40" t="s">
        <v>78</v>
      </c>
    </row>
    <row r="235" spans="2:8" x14ac:dyDescent="0.25">
      <c r="B235" s="102"/>
      <c r="C235" s="41" t="s">
        <v>109</v>
      </c>
      <c r="D235" s="40" t="s">
        <v>78</v>
      </c>
    </row>
    <row r="236" spans="2:8" x14ac:dyDescent="0.25">
      <c r="B236" s="102"/>
      <c r="C236" s="41" t="s">
        <v>108</v>
      </c>
      <c r="D236" s="40" t="s">
        <v>78</v>
      </c>
    </row>
    <row r="237" spans="2:8" x14ac:dyDescent="0.25">
      <c r="B237" s="102"/>
      <c r="C237" s="41" t="s">
        <v>107</v>
      </c>
      <c r="D237" s="40" t="s">
        <v>78</v>
      </c>
    </row>
    <row r="238" spans="2:8" x14ac:dyDescent="0.25">
      <c r="B238" s="102"/>
      <c r="C238" s="41" t="s">
        <v>106</v>
      </c>
      <c r="D238" s="40" t="s">
        <v>78</v>
      </c>
    </row>
    <row r="239" spans="2:8" x14ac:dyDescent="0.25">
      <c r="B239" s="102"/>
      <c r="C239" s="41" t="s">
        <v>105</v>
      </c>
      <c r="D239" s="40" t="s">
        <v>78</v>
      </c>
    </row>
    <row r="240" spans="2:8" ht="26.4" x14ac:dyDescent="0.25">
      <c r="B240" s="39" t="s">
        <v>104</v>
      </c>
      <c r="C240" s="106" t="s">
        <v>103</v>
      </c>
      <c r="D240" s="107"/>
    </row>
    <row r="241" spans="2:8" ht="26.4" x14ac:dyDescent="0.25">
      <c r="B241" s="38" t="s">
        <v>102</v>
      </c>
      <c r="C241" s="108" t="s">
        <v>101</v>
      </c>
      <c r="D241" s="108"/>
    </row>
    <row r="242" spans="2:8" x14ac:dyDescent="0.25">
      <c r="B242" s="37" t="s">
        <v>100</v>
      </c>
      <c r="C242" s="109">
        <v>10200704</v>
      </c>
      <c r="D242" s="110"/>
    </row>
    <row r="243" spans="2:8" ht="14.25" customHeight="1" x14ac:dyDescent="0.25">
      <c r="B243" s="36" t="s">
        <v>99</v>
      </c>
      <c r="C243" s="100" t="s">
        <v>98</v>
      </c>
      <c r="D243" s="100"/>
    </row>
    <row r="244" spans="2:8" x14ac:dyDescent="0.25">
      <c r="B244" s="35"/>
      <c r="C244" s="35"/>
      <c r="D244" s="35"/>
    </row>
    <row r="245" spans="2:8" ht="14.4" x14ac:dyDescent="0.25">
      <c r="B245" s="101"/>
      <c r="C245" s="101"/>
      <c r="D245" s="101"/>
      <c r="E245" s="34" t="s">
        <v>48</v>
      </c>
      <c r="F245" s="34" t="s">
        <v>1</v>
      </c>
      <c r="G245" s="34" t="s">
        <v>2</v>
      </c>
      <c r="H245" s="33" t="s">
        <v>0</v>
      </c>
    </row>
    <row r="246" spans="2:8" x14ac:dyDescent="0.25">
      <c r="B246" s="102" t="s">
        <v>97</v>
      </c>
      <c r="C246" s="102"/>
      <c r="D246" s="102"/>
      <c r="E246" s="31" t="str">
        <f>+VLOOKUP(C242,'[3]Hoja1 (2)'!$A$1:$G$113,4,0)</f>
        <v>0.00441*GAHOR</v>
      </c>
      <c r="F246" s="31" t="str">
        <f>+VLOOKUP(C242,'[3]Hoja1 (2)'!$A$1:$G$113,2,0)</f>
        <v>0.00031*GAHOR</v>
      </c>
      <c r="G246" s="32" t="str">
        <f>+VLOOKUP(C242,'[3]Hoja1 (2)'!$A$1:$G$113,3,0)</f>
        <v>2.82*GAHOR</v>
      </c>
      <c r="H246" s="31" t="str">
        <f>+VLOOKUP(C242,'[3]Hoja1 (2)'!$A$1:$G$113,5,0)</f>
        <v>0.00017*GAHOR</v>
      </c>
    </row>
    <row r="247" spans="2:8" x14ac:dyDescent="0.25">
      <c r="B247" s="103" t="s">
        <v>96</v>
      </c>
      <c r="C247" s="104"/>
      <c r="D247" s="105"/>
      <c r="E247" s="31" t="str">
        <f>+VLOOKUP(C243,[4]Hoja1!$B$1:$F$24,3,0)</f>
        <v>N/A</v>
      </c>
      <c r="F247" s="31" t="str">
        <f>+VLOOKUP(C243,[4]Hoja1!$B$1:$F$24,4,0)</f>
        <v>N/A</v>
      </c>
      <c r="G247" s="31" t="str">
        <f>+VLOOKUP(C243,[4]Hoja1!$B$1:$F$24,5,0)</f>
        <v>N/A</v>
      </c>
      <c r="H247" s="31">
        <f>+VLOOKUP(C243,[4]Hoja1!$B$1:$F$24,2,0)</f>
        <v>98</v>
      </c>
    </row>
    <row r="251" spans="2:8" ht="14.4" thickBot="1" x14ac:dyDescent="0.3"/>
    <row r="252" spans="2:8" ht="16.2" thickBot="1" x14ac:dyDescent="0.3">
      <c r="B252" s="111" t="s">
        <v>121</v>
      </c>
      <c r="C252" s="112"/>
      <c r="D252" s="113"/>
      <c r="E252" s="44"/>
      <c r="F252" s="44"/>
      <c r="G252" s="44"/>
      <c r="H252" s="43"/>
    </row>
    <row r="253" spans="2:8" x14ac:dyDescent="0.25">
      <c r="B253" s="42"/>
    </row>
    <row r="254" spans="2:8" ht="39.6" x14ac:dyDescent="0.25">
      <c r="B254" s="39" t="s">
        <v>113</v>
      </c>
      <c r="C254" s="106" t="s">
        <v>117</v>
      </c>
      <c r="D254" s="107"/>
    </row>
    <row r="255" spans="2:8" ht="26.4" x14ac:dyDescent="0.25">
      <c r="B255" s="39" t="s">
        <v>112</v>
      </c>
      <c r="C255" s="106" t="s">
        <v>61</v>
      </c>
      <c r="D255" s="107"/>
    </row>
    <row r="256" spans="2:8" x14ac:dyDescent="0.25">
      <c r="B256" s="102" t="s">
        <v>111</v>
      </c>
      <c r="C256" s="41" t="s">
        <v>110</v>
      </c>
      <c r="D256" s="40" t="s">
        <v>78</v>
      </c>
    </row>
    <row r="257" spans="2:8" x14ac:dyDescent="0.25">
      <c r="B257" s="102"/>
      <c r="C257" s="41" t="s">
        <v>109</v>
      </c>
      <c r="D257" s="40" t="s">
        <v>78</v>
      </c>
    </row>
    <row r="258" spans="2:8" x14ac:dyDescent="0.25">
      <c r="B258" s="102"/>
      <c r="C258" s="41" t="s">
        <v>108</v>
      </c>
      <c r="D258" s="40" t="s">
        <v>78</v>
      </c>
    </row>
    <row r="259" spans="2:8" x14ac:dyDescent="0.25">
      <c r="B259" s="102"/>
      <c r="C259" s="41" t="s">
        <v>107</v>
      </c>
      <c r="D259" s="40" t="s">
        <v>78</v>
      </c>
    </row>
    <row r="260" spans="2:8" x14ac:dyDescent="0.25">
      <c r="B260" s="102"/>
      <c r="C260" s="41" t="s">
        <v>106</v>
      </c>
      <c r="D260" s="40" t="s">
        <v>78</v>
      </c>
    </row>
    <row r="261" spans="2:8" x14ac:dyDescent="0.25">
      <c r="B261" s="102"/>
      <c r="C261" s="41" t="s">
        <v>105</v>
      </c>
      <c r="D261" s="40" t="s">
        <v>78</v>
      </c>
    </row>
    <row r="262" spans="2:8" ht="26.4" x14ac:dyDescent="0.25">
      <c r="B262" s="39" t="s">
        <v>104</v>
      </c>
      <c r="C262" s="106" t="s">
        <v>115</v>
      </c>
      <c r="D262" s="107"/>
    </row>
    <row r="263" spans="2:8" ht="26.4" x14ac:dyDescent="0.25">
      <c r="B263" s="38" t="s">
        <v>102</v>
      </c>
      <c r="C263" s="108" t="s">
        <v>61</v>
      </c>
      <c r="D263" s="108"/>
    </row>
    <row r="264" spans="2:8" x14ac:dyDescent="0.25">
      <c r="B264" s="37" t="s">
        <v>100</v>
      </c>
      <c r="C264" s="109">
        <v>10200901</v>
      </c>
      <c r="D264" s="110"/>
    </row>
    <row r="265" spans="2:8" x14ac:dyDescent="0.25">
      <c r="B265" s="36" t="s">
        <v>99</v>
      </c>
      <c r="C265" s="100" t="s">
        <v>98</v>
      </c>
      <c r="D265" s="100"/>
    </row>
    <row r="266" spans="2:8" x14ac:dyDescent="0.25">
      <c r="B266" s="35"/>
      <c r="C266" s="35"/>
      <c r="D266" s="35"/>
    </row>
    <row r="267" spans="2:8" ht="14.4" x14ac:dyDescent="0.25">
      <c r="B267" s="101"/>
      <c r="C267" s="101"/>
      <c r="D267" s="101"/>
      <c r="E267" s="34" t="s">
        <v>48</v>
      </c>
      <c r="F267" s="34" t="s">
        <v>1</v>
      </c>
      <c r="G267" s="34" t="s">
        <v>2</v>
      </c>
      <c r="H267" s="33" t="s">
        <v>0</v>
      </c>
    </row>
    <row r="268" spans="2:8" x14ac:dyDescent="0.25">
      <c r="B268" s="102" t="s">
        <v>97</v>
      </c>
      <c r="C268" s="102"/>
      <c r="D268" s="102"/>
      <c r="E268" s="31" t="str">
        <f>+VLOOKUP(C264,'[3]Hoja1 (2)'!$A$1:$G$113,4,0)</f>
        <v>0.00075*ASERR</v>
      </c>
      <c r="F268" s="31" t="str">
        <f>+VLOOKUP(C264,'[3]Hoja1 (2)'!$A$1:$G$113,2,0)</f>
        <v>0.00004*ASERR</v>
      </c>
      <c r="G268" s="31" t="s">
        <v>120</v>
      </c>
      <c r="H268" s="31" t="str">
        <f>+VLOOKUP(C264,'[3]Hoja1 (2)'!$A$1:$G$113,5,0)</f>
        <v>0.0032*ASERR</v>
      </c>
    </row>
    <row r="269" spans="2:8" x14ac:dyDescent="0.25">
      <c r="B269" s="103" t="s">
        <v>96</v>
      </c>
      <c r="C269" s="104"/>
      <c r="D269" s="105"/>
      <c r="E269" s="31" t="str">
        <f>+VLOOKUP(C265,[4]Hoja1!$B$1:$F$24,3,0)</f>
        <v>N/A</v>
      </c>
      <c r="F269" s="31" t="str">
        <f>+VLOOKUP(C265,[4]Hoja1!$B$1:$F$24,4,0)</f>
        <v>N/A</v>
      </c>
      <c r="G269" s="31" t="str">
        <f>+VLOOKUP(C265,[4]Hoja1!$B$1:$F$24,5,0)</f>
        <v>N/A</v>
      </c>
      <c r="H269" s="31">
        <f>+VLOOKUP(C265,[4]Hoja1!$B$1:$F$24,2,0)</f>
        <v>98</v>
      </c>
    </row>
    <row r="273" spans="2:8" ht="14.4" thickBot="1" x14ac:dyDescent="0.3"/>
    <row r="274" spans="2:8" ht="16.2" thickBot="1" x14ac:dyDescent="0.3">
      <c r="B274" s="111" t="s">
        <v>119</v>
      </c>
      <c r="C274" s="112"/>
      <c r="D274" s="113"/>
      <c r="E274" s="44"/>
      <c r="F274" s="44"/>
      <c r="G274" s="44"/>
      <c r="H274" s="43"/>
    </row>
    <row r="275" spans="2:8" x14ac:dyDescent="0.25">
      <c r="B275" s="42"/>
    </row>
    <row r="276" spans="2:8" ht="39.6" x14ac:dyDescent="0.25">
      <c r="B276" s="39" t="s">
        <v>113</v>
      </c>
      <c r="C276" s="106" t="s">
        <v>103</v>
      </c>
      <c r="D276" s="107"/>
    </row>
    <row r="277" spans="2:8" ht="26.4" x14ac:dyDescent="0.25">
      <c r="B277" s="39" t="s">
        <v>112</v>
      </c>
      <c r="C277" s="106" t="s">
        <v>61</v>
      </c>
      <c r="D277" s="107"/>
    </row>
    <row r="278" spans="2:8" x14ac:dyDescent="0.25">
      <c r="B278" s="102" t="s">
        <v>111</v>
      </c>
      <c r="C278" s="41" t="s">
        <v>110</v>
      </c>
      <c r="D278" s="40" t="s">
        <v>78</v>
      </c>
    </row>
    <row r="279" spans="2:8" x14ac:dyDescent="0.25">
      <c r="B279" s="102"/>
      <c r="C279" s="41" t="s">
        <v>109</v>
      </c>
      <c r="D279" s="40" t="s">
        <v>78</v>
      </c>
    </row>
    <row r="280" spans="2:8" x14ac:dyDescent="0.25">
      <c r="B280" s="102"/>
      <c r="C280" s="41" t="s">
        <v>108</v>
      </c>
      <c r="D280" s="40" t="s">
        <v>78</v>
      </c>
    </row>
    <row r="281" spans="2:8" x14ac:dyDescent="0.25">
      <c r="B281" s="102"/>
      <c r="C281" s="41" t="s">
        <v>107</v>
      </c>
      <c r="D281" s="40" t="s">
        <v>78</v>
      </c>
    </row>
    <row r="282" spans="2:8" x14ac:dyDescent="0.25">
      <c r="B282" s="102"/>
      <c r="C282" s="41" t="s">
        <v>106</v>
      </c>
      <c r="D282" s="40" t="s">
        <v>78</v>
      </c>
    </row>
    <row r="283" spans="2:8" x14ac:dyDescent="0.25">
      <c r="B283" s="102"/>
      <c r="C283" s="41" t="s">
        <v>105</v>
      </c>
      <c r="D283" s="40" t="s">
        <v>78</v>
      </c>
    </row>
    <row r="284" spans="2:8" ht="26.4" x14ac:dyDescent="0.25">
      <c r="B284" s="39" t="s">
        <v>104</v>
      </c>
      <c r="C284" s="106" t="s">
        <v>103</v>
      </c>
      <c r="D284" s="107"/>
    </row>
    <row r="285" spans="2:8" ht="26.4" x14ac:dyDescent="0.25">
      <c r="B285" s="38" t="s">
        <v>102</v>
      </c>
      <c r="C285" s="108" t="s">
        <v>101</v>
      </c>
      <c r="D285" s="108"/>
    </row>
    <row r="286" spans="2:8" x14ac:dyDescent="0.25">
      <c r="B286" s="37" t="s">
        <v>100</v>
      </c>
      <c r="C286" s="109">
        <v>10200401</v>
      </c>
      <c r="D286" s="110"/>
    </row>
    <row r="287" spans="2:8" x14ac:dyDescent="0.25">
      <c r="B287" s="36" t="s">
        <v>99</v>
      </c>
      <c r="C287" s="100" t="s">
        <v>98</v>
      </c>
      <c r="D287" s="100"/>
    </row>
    <row r="288" spans="2:8" x14ac:dyDescent="0.25">
      <c r="B288" s="35"/>
      <c r="C288" s="35"/>
      <c r="D288" s="35"/>
    </row>
    <row r="289" spans="2:8" ht="14.4" x14ac:dyDescent="0.25">
      <c r="B289" s="101"/>
      <c r="C289" s="101"/>
      <c r="D289" s="101"/>
      <c r="E289" s="34" t="s">
        <v>48</v>
      </c>
      <c r="F289" s="34" t="s">
        <v>1</v>
      </c>
      <c r="G289" s="34" t="s">
        <v>2</v>
      </c>
      <c r="H289" s="33" t="s">
        <v>0</v>
      </c>
    </row>
    <row r="290" spans="2:8" x14ac:dyDescent="0.25">
      <c r="B290" s="102" t="s">
        <v>97</v>
      </c>
      <c r="C290" s="102"/>
      <c r="D290" s="102"/>
      <c r="E290" s="31" t="str">
        <f>+VLOOKUP(C286,'[3]Hoja1 (2)'!$A$1:$G$113,4,0)</f>
        <v>0.00676*PET6</v>
      </c>
      <c r="F290" s="31" t="str">
        <f>+VLOOKUP(C286,'[3]Hoja1 (2)'!$A$1:$G$113,2,0)</f>
        <v>0.02364*PET6</v>
      </c>
      <c r="G290" s="32" t="str">
        <f>+VLOOKUP(C286,'[3]Hoja1 (2)'!$A$1:$G$113,3,0)</f>
        <v>3.09*PET6</v>
      </c>
      <c r="H290" s="31" t="str">
        <f>+VLOOKUP(C286,'[3]Hoja1 (2)'!$A$1:$G$113,5,0)</f>
        <v>0.00181*PET6</v>
      </c>
    </row>
    <row r="291" spans="2:8" x14ac:dyDescent="0.25">
      <c r="B291" s="103" t="s">
        <v>96</v>
      </c>
      <c r="C291" s="104"/>
      <c r="D291" s="105"/>
      <c r="E291" s="31" t="str">
        <f>+VLOOKUP(C287,[4]Hoja1!$B$1:$F$24,3,0)</f>
        <v>N/A</v>
      </c>
      <c r="F291" s="31" t="str">
        <f>+VLOOKUP(C287,[4]Hoja1!$B$1:$F$24,4,0)</f>
        <v>N/A</v>
      </c>
      <c r="G291" s="31" t="str">
        <f>+VLOOKUP(C287,[4]Hoja1!$B$1:$F$24,5,0)</f>
        <v>N/A</v>
      </c>
      <c r="H291" s="31">
        <f>+VLOOKUP(C287,[4]Hoja1!$B$1:$F$24,2,0)</f>
        <v>98</v>
      </c>
    </row>
    <row r="295" spans="2:8" ht="14.4" thickBot="1" x14ac:dyDescent="0.3"/>
    <row r="296" spans="2:8" ht="16.2" thickBot="1" x14ac:dyDescent="0.3">
      <c r="B296" s="111" t="s">
        <v>118</v>
      </c>
      <c r="C296" s="112"/>
      <c r="D296" s="113"/>
      <c r="E296" s="44"/>
      <c r="F296" s="44"/>
      <c r="G296" s="44"/>
      <c r="H296" s="43"/>
    </row>
    <row r="297" spans="2:8" x14ac:dyDescent="0.25">
      <c r="B297" s="42"/>
    </row>
    <row r="298" spans="2:8" ht="39.6" x14ac:dyDescent="0.25">
      <c r="B298" s="39" t="s">
        <v>113</v>
      </c>
      <c r="C298" s="106" t="s">
        <v>117</v>
      </c>
      <c r="D298" s="107"/>
    </row>
    <row r="299" spans="2:8" ht="26.4" x14ac:dyDescent="0.25">
      <c r="B299" s="39" t="s">
        <v>112</v>
      </c>
      <c r="C299" s="106" t="s">
        <v>61</v>
      </c>
      <c r="D299" s="107"/>
    </row>
    <row r="300" spans="2:8" x14ac:dyDescent="0.25">
      <c r="B300" s="102" t="s">
        <v>116</v>
      </c>
      <c r="C300" s="41" t="s">
        <v>110</v>
      </c>
      <c r="D300" s="40" t="s">
        <v>78</v>
      </c>
    </row>
    <row r="301" spans="2:8" x14ac:dyDescent="0.25">
      <c r="B301" s="102"/>
      <c r="C301" s="41" t="s">
        <v>109</v>
      </c>
      <c r="D301" s="40" t="s">
        <v>78</v>
      </c>
    </row>
    <row r="302" spans="2:8" x14ac:dyDescent="0.25">
      <c r="B302" s="102"/>
      <c r="C302" s="41" t="s">
        <v>108</v>
      </c>
      <c r="D302" s="40" t="s">
        <v>78</v>
      </c>
    </row>
    <row r="303" spans="2:8" x14ac:dyDescent="0.25">
      <c r="B303" s="102"/>
      <c r="C303" s="41" t="s">
        <v>107</v>
      </c>
      <c r="D303" s="40" t="s">
        <v>78</v>
      </c>
    </row>
    <row r="304" spans="2:8" x14ac:dyDescent="0.25">
      <c r="B304" s="102"/>
      <c r="C304" s="41" t="s">
        <v>106</v>
      </c>
      <c r="D304" s="40" t="s">
        <v>78</v>
      </c>
    </row>
    <row r="305" spans="2:8" x14ac:dyDescent="0.25">
      <c r="B305" s="102"/>
      <c r="C305" s="41" t="s">
        <v>105</v>
      </c>
      <c r="D305" s="40" t="s">
        <v>78</v>
      </c>
    </row>
    <row r="306" spans="2:8" ht="26.4" x14ac:dyDescent="0.25">
      <c r="B306" s="39" t="s">
        <v>104</v>
      </c>
      <c r="C306" s="106" t="s">
        <v>115</v>
      </c>
      <c r="D306" s="107"/>
    </row>
    <row r="307" spans="2:8" ht="26.4" x14ac:dyDescent="0.25">
      <c r="B307" s="38" t="s">
        <v>102</v>
      </c>
      <c r="C307" s="108" t="s">
        <v>61</v>
      </c>
      <c r="D307" s="108"/>
    </row>
    <row r="308" spans="2:8" x14ac:dyDescent="0.25">
      <c r="B308" s="37" t="s">
        <v>100</v>
      </c>
      <c r="C308" s="109">
        <v>10200903</v>
      </c>
      <c r="D308" s="110"/>
    </row>
    <row r="309" spans="2:8" ht="14.25" customHeight="1" x14ac:dyDescent="0.25">
      <c r="B309" s="36" t="s">
        <v>99</v>
      </c>
      <c r="C309" s="100" t="s">
        <v>98</v>
      </c>
      <c r="D309" s="100"/>
    </row>
    <row r="310" spans="2:8" x14ac:dyDescent="0.25">
      <c r="B310" s="35"/>
      <c r="C310" s="35"/>
      <c r="D310" s="35"/>
    </row>
    <row r="311" spans="2:8" ht="14.4" x14ac:dyDescent="0.25">
      <c r="B311" s="101"/>
      <c r="C311" s="101"/>
      <c r="D311" s="101"/>
      <c r="E311" s="34" t="s">
        <v>48</v>
      </c>
      <c r="F311" s="34" t="s">
        <v>1</v>
      </c>
      <c r="G311" s="34" t="s">
        <v>2</v>
      </c>
      <c r="H311" s="33" t="s">
        <v>0</v>
      </c>
    </row>
    <row r="312" spans="2:8" x14ac:dyDescent="0.25">
      <c r="B312" s="102" t="s">
        <v>97</v>
      </c>
      <c r="C312" s="102"/>
      <c r="D312" s="102"/>
      <c r="E312" s="31" t="str">
        <f>+VLOOKUP(C308,'[3]Hoja1 (2)'!$A$1:$G$113,4,0)</f>
        <v>0.00075*ASERR</v>
      </c>
      <c r="F312" s="31" t="str">
        <f>+VLOOKUP(C308,'[3]Hoja1 (2)'!$A$1:$G$113,2,0)</f>
        <v>0.00004*ASERR</v>
      </c>
      <c r="G312" s="31" t="str">
        <f>+VLOOKUP(C308,'[3]Hoja1 (2)'!$A$1:$G$113,3,0)</f>
        <v>1.03*ASERR</v>
      </c>
      <c r="H312" s="31" t="str">
        <f>+VLOOKUP(C308,'[3]Hoja1 (2)'!$A$1:$G$113,5,0)</f>
        <v>0.0032*ASERR</v>
      </c>
    </row>
    <row r="313" spans="2:8" x14ac:dyDescent="0.25">
      <c r="B313" s="103" t="s">
        <v>96</v>
      </c>
      <c r="C313" s="104"/>
      <c r="D313" s="105"/>
      <c r="E313" s="31" t="str">
        <f>+VLOOKUP(C309,[4]Hoja1!$B$1:$F$24,3,0)</f>
        <v>N/A</v>
      </c>
      <c r="F313" s="31" t="str">
        <f>+VLOOKUP(C309,[4]Hoja1!$B$1:$F$24,4,0)</f>
        <v>N/A</v>
      </c>
      <c r="G313" s="31" t="str">
        <f>+VLOOKUP(C309,[4]Hoja1!$B$1:$F$24,5,0)</f>
        <v>N/A</v>
      </c>
      <c r="H313" s="31">
        <f>+VLOOKUP(C309,[4]Hoja1!$B$1:$F$24,2,0)</f>
        <v>98</v>
      </c>
    </row>
    <row r="316" spans="2:8" ht="14.4" thickBot="1" x14ac:dyDescent="0.3"/>
    <row r="317" spans="2:8" ht="16.2" thickBot="1" x14ac:dyDescent="0.3">
      <c r="B317" s="111" t="s">
        <v>114</v>
      </c>
      <c r="C317" s="112"/>
      <c r="D317" s="113"/>
      <c r="E317" s="44"/>
      <c r="F317" s="44"/>
      <c r="G317" s="44"/>
      <c r="H317" s="43"/>
    </row>
    <row r="318" spans="2:8" x14ac:dyDescent="0.25">
      <c r="B318" s="42"/>
    </row>
    <row r="319" spans="2:8" ht="39.6" x14ac:dyDescent="0.25">
      <c r="B319" s="39" t="s">
        <v>113</v>
      </c>
      <c r="C319" s="106" t="s">
        <v>103</v>
      </c>
      <c r="D319" s="107"/>
    </row>
    <row r="320" spans="2:8" ht="26.4" x14ac:dyDescent="0.25">
      <c r="B320" s="39" t="s">
        <v>112</v>
      </c>
      <c r="C320" s="106" t="s">
        <v>61</v>
      </c>
      <c r="D320" s="107"/>
    </row>
    <row r="321" spans="2:8" x14ac:dyDescent="0.25">
      <c r="B321" s="102" t="s">
        <v>111</v>
      </c>
      <c r="C321" s="41" t="s">
        <v>110</v>
      </c>
      <c r="D321" s="40" t="s">
        <v>78</v>
      </c>
    </row>
    <row r="322" spans="2:8" x14ac:dyDescent="0.25">
      <c r="B322" s="102"/>
      <c r="C322" s="41" t="s">
        <v>109</v>
      </c>
      <c r="D322" s="40" t="s">
        <v>78</v>
      </c>
    </row>
    <row r="323" spans="2:8" x14ac:dyDescent="0.25">
      <c r="B323" s="102"/>
      <c r="C323" s="41" t="s">
        <v>108</v>
      </c>
      <c r="D323" s="40" t="s">
        <v>78</v>
      </c>
    </row>
    <row r="324" spans="2:8" x14ac:dyDescent="0.25">
      <c r="B324" s="102"/>
      <c r="C324" s="41" t="s">
        <v>107</v>
      </c>
      <c r="D324" s="40" t="s">
        <v>78</v>
      </c>
    </row>
    <row r="325" spans="2:8" x14ac:dyDescent="0.25">
      <c r="B325" s="102"/>
      <c r="C325" s="41" t="s">
        <v>106</v>
      </c>
      <c r="D325" s="40" t="s">
        <v>78</v>
      </c>
    </row>
    <row r="326" spans="2:8" x14ac:dyDescent="0.25">
      <c r="B326" s="102"/>
      <c r="C326" s="41" t="s">
        <v>105</v>
      </c>
      <c r="D326" s="40" t="s">
        <v>78</v>
      </c>
    </row>
    <row r="327" spans="2:8" ht="26.4" x14ac:dyDescent="0.25">
      <c r="B327" s="39" t="s">
        <v>104</v>
      </c>
      <c r="C327" s="106" t="s">
        <v>103</v>
      </c>
      <c r="D327" s="107"/>
    </row>
    <row r="328" spans="2:8" ht="26.4" x14ac:dyDescent="0.25">
      <c r="B328" s="38" t="s">
        <v>102</v>
      </c>
      <c r="C328" s="108" t="s">
        <v>101</v>
      </c>
      <c r="D328" s="108"/>
    </row>
    <row r="329" spans="2:8" x14ac:dyDescent="0.25">
      <c r="B329" s="37" t="s">
        <v>100</v>
      </c>
      <c r="C329" s="109">
        <v>10200401</v>
      </c>
      <c r="D329" s="110"/>
    </row>
    <row r="330" spans="2:8" x14ac:dyDescent="0.25">
      <c r="B330" s="36" t="s">
        <v>99</v>
      </c>
      <c r="C330" s="100" t="s">
        <v>98</v>
      </c>
      <c r="D330" s="100"/>
    </row>
    <row r="331" spans="2:8" x14ac:dyDescent="0.25">
      <c r="B331" s="35"/>
      <c r="C331" s="35"/>
      <c r="D331" s="35"/>
    </row>
    <row r="332" spans="2:8" ht="14.4" x14ac:dyDescent="0.25">
      <c r="B332" s="101"/>
      <c r="C332" s="101"/>
      <c r="D332" s="101"/>
      <c r="E332" s="34" t="s">
        <v>48</v>
      </c>
      <c r="F332" s="34" t="s">
        <v>1</v>
      </c>
      <c r="G332" s="34" t="s">
        <v>2</v>
      </c>
      <c r="H332" s="33" t="s">
        <v>0</v>
      </c>
    </row>
    <row r="333" spans="2:8" x14ac:dyDescent="0.25">
      <c r="B333" s="102" t="s">
        <v>97</v>
      </c>
      <c r="C333" s="102"/>
      <c r="D333" s="102"/>
      <c r="E333" s="31" t="str">
        <f>+VLOOKUP(C329,'[3]Hoja1 (2)'!$A$1:$G$113,4,0)</f>
        <v>0.00676*PET6</v>
      </c>
      <c r="F333" s="31" t="str">
        <f>+VLOOKUP(C329,'[3]Hoja1 (2)'!$A$1:$G$113,2,0)</f>
        <v>0.02364*PET6</v>
      </c>
      <c r="G333" s="32" t="str">
        <f>+VLOOKUP(C329,'[3]Hoja1 (2)'!$A$1:$G$113,3,0)</f>
        <v>3.09*PET6</v>
      </c>
      <c r="H333" s="31" t="str">
        <f>+VLOOKUP(C329,'[3]Hoja1 (2)'!$A$1:$G$113,5,0)</f>
        <v>0.00181*PET6</v>
      </c>
    </row>
    <row r="334" spans="2:8" x14ac:dyDescent="0.25">
      <c r="B334" s="103" t="s">
        <v>96</v>
      </c>
      <c r="C334" s="104"/>
      <c r="D334" s="105"/>
      <c r="E334" s="31" t="str">
        <f>+VLOOKUP(C330,[4]Hoja1!$B$1:$F$24,3,0)</f>
        <v>N/A</v>
      </c>
      <c r="F334" s="31" t="str">
        <f>+VLOOKUP(C330,[4]Hoja1!$B$1:$F$24,4,0)</f>
        <v>N/A</v>
      </c>
      <c r="G334" s="31" t="str">
        <f>+VLOOKUP(C330,[4]Hoja1!$B$1:$F$24,5,0)</f>
        <v>N/A</v>
      </c>
      <c r="H334" s="31">
        <f>+VLOOKUP(C330,[4]Hoja1!$B$1:$F$24,2,0)</f>
        <v>98</v>
      </c>
    </row>
  </sheetData>
  <mergeCells count="111">
    <mergeCell ref="B160:D160"/>
    <mergeCell ref="C153:D153"/>
    <mergeCell ref="C154:D154"/>
    <mergeCell ref="C155:D155"/>
    <mergeCell ref="C156:D156"/>
    <mergeCell ref="B158:D158"/>
    <mergeCell ref="C145:D145"/>
    <mergeCell ref="C146:D146"/>
    <mergeCell ref="B147:B152"/>
    <mergeCell ref="C21:D21"/>
    <mergeCell ref="C20:D20"/>
    <mergeCell ref="B7:C7"/>
    <mergeCell ref="B13:B18"/>
    <mergeCell ref="C11:D11"/>
    <mergeCell ref="C12:D12"/>
    <mergeCell ref="C19:D19"/>
    <mergeCell ref="B9:D9"/>
    <mergeCell ref="B159:D159"/>
    <mergeCell ref="C22:D22"/>
    <mergeCell ref="B24:D24"/>
    <mergeCell ref="B25:D25"/>
    <mergeCell ref="B26:D26"/>
    <mergeCell ref="B143:D143"/>
    <mergeCell ref="C176:D176"/>
    <mergeCell ref="C177:D177"/>
    <mergeCell ref="C178:D178"/>
    <mergeCell ref="B180:D180"/>
    <mergeCell ref="B181:D181"/>
    <mergeCell ref="B165:D165"/>
    <mergeCell ref="C167:D167"/>
    <mergeCell ref="C168:D168"/>
    <mergeCell ref="B169:B174"/>
    <mergeCell ref="C175:D175"/>
    <mergeCell ref="C197:D197"/>
    <mergeCell ref="C198:D198"/>
    <mergeCell ref="C199:D199"/>
    <mergeCell ref="C200:D200"/>
    <mergeCell ref="B202:D202"/>
    <mergeCell ref="B182:D182"/>
    <mergeCell ref="B187:D187"/>
    <mergeCell ref="C189:D189"/>
    <mergeCell ref="C190:D190"/>
    <mergeCell ref="B191:B196"/>
    <mergeCell ref="B213:B218"/>
    <mergeCell ref="C219:D219"/>
    <mergeCell ref="C220:D220"/>
    <mergeCell ref="C221:D221"/>
    <mergeCell ref="C222:D222"/>
    <mergeCell ref="B203:D203"/>
    <mergeCell ref="B204:D204"/>
    <mergeCell ref="B209:D209"/>
    <mergeCell ref="C211:D211"/>
    <mergeCell ref="C212:D212"/>
    <mergeCell ref="C233:D233"/>
    <mergeCell ref="B234:B239"/>
    <mergeCell ref="C240:D240"/>
    <mergeCell ref="C241:D241"/>
    <mergeCell ref="C242:D242"/>
    <mergeCell ref="B224:D224"/>
    <mergeCell ref="B225:D225"/>
    <mergeCell ref="B226:D226"/>
    <mergeCell ref="B230:D230"/>
    <mergeCell ref="C232:D232"/>
    <mergeCell ref="B252:D252"/>
    <mergeCell ref="C254:D254"/>
    <mergeCell ref="C255:D255"/>
    <mergeCell ref="B256:B261"/>
    <mergeCell ref="C262:D262"/>
    <mergeCell ref="C243:D243"/>
    <mergeCell ref="B245:D245"/>
    <mergeCell ref="B246:D246"/>
    <mergeCell ref="B247:D247"/>
    <mergeCell ref="B269:D269"/>
    <mergeCell ref="B274:D274"/>
    <mergeCell ref="C276:D276"/>
    <mergeCell ref="C277:D277"/>
    <mergeCell ref="B278:B283"/>
    <mergeCell ref="C263:D263"/>
    <mergeCell ref="C264:D264"/>
    <mergeCell ref="C265:D265"/>
    <mergeCell ref="B267:D267"/>
    <mergeCell ref="B268:D268"/>
    <mergeCell ref="B290:D290"/>
    <mergeCell ref="B291:D291"/>
    <mergeCell ref="B296:D296"/>
    <mergeCell ref="C298:D298"/>
    <mergeCell ref="C299:D299"/>
    <mergeCell ref="C284:D284"/>
    <mergeCell ref="C285:D285"/>
    <mergeCell ref="C286:D286"/>
    <mergeCell ref="C287:D287"/>
    <mergeCell ref="B289:D289"/>
    <mergeCell ref="B311:D311"/>
    <mergeCell ref="B312:D312"/>
    <mergeCell ref="B313:D313"/>
    <mergeCell ref="B317:D317"/>
    <mergeCell ref="C319:D319"/>
    <mergeCell ref="B300:B305"/>
    <mergeCell ref="C306:D306"/>
    <mergeCell ref="C307:D307"/>
    <mergeCell ref="C308:D308"/>
    <mergeCell ref="C309:D309"/>
    <mergeCell ref="C330:D330"/>
    <mergeCell ref="B332:D332"/>
    <mergeCell ref="B333:D333"/>
    <mergeCell ref="B334:D334"/>
    <mergeCell ref="C320:D320"/>
    <mergeCell ref="B321:B326"/>
    <mergeCell ref="C327:D327"/>
    <mergeCell ref="C328:D328"/>
    <mergeCell ref="C329:D329"/>
  </mergeCells>
  <dataValidations count="2">
    <dataValidation type="list" allowBlank="1" showInputMessage="1" showErrorMessage="1" sqref="C21:D21 C177:D177 C155:D155 C199:D199 C221:D221 C242:D242 C264:D264 C286:D286 C329:D329 C308:D308">
      <formula1>$A$31:$A$142</formula1>
    </dataValidation>
    <dataValidation type="list" allowBlank="1" showInputMessage="1" showErrorMessage="1" sqref="C22 C156 C178 C222 C200 C243 C265 C330 C287 C309">
      <formula1>$B$31:$B$53</formula1>
    </dataValidation>
  </dataValidations>
  <pageMargins left="0" right="0" top="0" bottom="0" header="0.31496062992125984" footer="0.31496062992125984"/>
  <pageSetup scale="60" orientation="portrait" verticalDpi="0" r:id="rId1"/>
  <rowBreaks count="1" manualBreakCount="1">
    <brk id="250" min="1" max="7" man="1"/>
  </rowBreaks>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knPuAckdi6FO1j7GNxHfksFEe3QTvn3aZ94CnDl6Zes=</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+LJy9vY9BTpVuk4oJWj8gcE4vLI8PsrKgHw9fNyUfx8=</DigestValue>
    </Reference>
    <Reference Type="http://www.w3.org/2000/09/xmldsig#Object" URI="#idValidSigLnImg">
      <DigestMethod Algorithm="http://www.w3.org/2001/04/xmlenc#sha256"/>
      <DigestValue>feMKFnJCfPFDNmxaY1x0dnJeNhKfsAlwErXny3ZuDyU=</DigestValue>
    </Reference>
    <Reference Type="http://www.w3.org/2000/09/xmldsig#Object" URI="#idInvalidSigLnImg">
      <DigestMethod Algorithm="http://www.w3.org/2001/04/xmlenc#sha256"/>
      <DigestValue>tloN9AYJX8TGr6SB0JIcmlmNW5RZ9m2JitOOISXJPQ0=</DigestValue>
    </Reference>
  </SignedInfo>
  <SignatureValue>KdHlIRBZeWFBPN6RYIMMMPy2IwC9tO7/Uhl2lGLOBPFJkaV31iX9dFjfQ+MG9nuD3LHXx1v6VbrD
/818ZOLBp/MxEk4i8kFq6v7lhMzmI+w+VWHyHhp7NaiFOVEecpEcN5O92tmzJ5os6bHlAbTn2WPl
niHIRTFB2X9AeDym+kCBI/ka+K+H1iqNQ0lNiD8uEimxFePMc+eMcRtuKwXEImFhDaG71xqBETTf
IxiUX8RZ+3eDJupvxSBdgAzctSXjrq3EW5whEst/L22HTWBlSThvE/wzq8h6EpLk+2bgjXTLGcga
d21J3qLKIvMyeSMspI0uAeB2aIKjluyHTXE6gw==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6U/Hwv68V0KHRJKed1Xaki8VqEqP4UBUc97jZAprkEc=</DigestValue>
      </Reference>
      <Reference URI="/xl/comments1.xml?ContentType=application/vnd.openxmlformats-officedocument.spreadsheetml.comments+xml">
        <DigestMethod Algorithm="http://www.w3.org/2001/04/xmlenc#sha256"/>
        <DigestValue>bHf7U0/SCtk8YHuCvKVFupApbYdd/PGs+XRrKqVgwNo=</DigestValue>
      </Reference>
      <Reference URI="/xl/comments2.xml?ContentType=application/vnd.openxmlformats-officedocument.spreadsheetml.comments+xml">
        <DigestMethod Algorithm="http://www.w3.org/2001/04/xmlenc#sha256"/>
        <DigestValue>pU4QKay3A9InebNIviQlRRLWQo4lkwuj28NzCnSjonE=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zu7EUdWfGVhyoieEqmJHoizzvFd1tEbnSn+mqO05pbQ=</DigestValue>
      </Reference>
      <Reference URI="/xl/drawings/drawing2.xml?ContentType=application/vnd.openxmlformats-officedocument.drawing+xml">
        <DigestMethod Algorithm="http://www.w3.org/2001/04/xmlenc#sha256"/>
        <DigestValue>URmhQuBkv4gfBQHhMNtwrwgDaPRfv4Ev+zM6IxQdkaU=</DigestValue>
      </Reference>
      <Reference URI="/xl/drawings/vmlDrawing1.vml?ContentType=application/vnd.openxmlformats-officedocument.vmlDrawing">
        <DigestMethod Algorithm="http://www.w3.org/2001/04/xmlenc#sha256"/>
        <DigestValue>HrfK/hQJexguQOlhVJCGPLmKVsQlSfLgmH3RL2njl2s=</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iIvzPTnt2NVZCf9q8HurlAwaCWLsVAbjYvan8upTXC0=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PxQmJ8cc9ynzG5d6FIlzz+FLH8TzL+K+mVE0Mb7XmIo=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xHxo+aTo7Cah0MUWU7w9Xpws3WbvPA0NZXR5jwqqFvc=</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EnrBJulmjoimJku2HPdkhXlEB6tm0vE55UZ581aa1rk=</DigestValue>
      </Reference>
      <Reference URI="/xl/media/image2.emf?ContentType=image/x-emf">
        <DigestMethod Algorithm="http://www.w3.org/2001/04/xmlenc#sha256"/>
        <DigestValue>kkBoaLqX2OIWgWn2ZvKW04D7BK9PMrZZFzIx5s9Xc/U=</DigestValue>
      </Reference>
      <Reference URI="/xl/media/image3.emf?ContentType=image/x-emf">
        <DigestMethod Algorithm="http://www.w3.org/2001/04/xmlenc#sha256"/>
        <DigestValue>mvchxHMWGR0UrKVd/eTKTavb91GbJEOcIzFH6A1ZAAQ=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QdrELa/qCisnzko4Lk52t2QEBllybYtNxRWeax9EGBw=</DigestValue>
      </Reference>
      <Reference URI="/xl/styles.xml?ContentType=application/vnd.openxmlformats-officedocument.spreadsheetml.styles+xml">
        <DigestMethod Algorithm="http://www.w3.org/2001/04/xmlenc#sha256"/>
        <DigestValue>3eJRz7liqMil+eqeSxmRb0hPYeyw1Dz3h3ygejdmnPw=</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Wq9kX1ZoiEs2UTvoQb+iOszBAhyrn2MpRMdlVzUsZ6E=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n5PQTgHHlmUHvMKxDgzNVpTNwEffGuRyzPWcoog7REg=</DigestValue>
      </Reference>
      <Reference URI="/xl/worksheets/sheet1.xml?ContentType=application/vnd.openxmlformats-officedocument.spreadsheetml.worksheet+xml">
        <DigestMethod Algorithm="http://www.w3.org/2001/04/xmlenc#sha256"/>
        <DigestValue>zdirAawaSW0nvpbsea6WNJsxFISZhmKpdxIv3hZ1O54=</DigestValue>
      </Reference>
      <Reference URI="/xl/worksheets/sheet2.xml?ContentType=application/vnd.openxmlformats-officedocument.spreadsheetml.worksheet+xml">
        <DigestMethod Algorithm="http://www.w3.org/2001/04/xmlenc#sha256"/>
        <DigestValue>Uh1jPHN8Dps524YaWVpgG0T+XWPMGjYJgw13S2+7o24=</DigestValue>
      </Reference>
      <Reference URI="/xl/worksheets/sheet3.xml?ContentType=application/vnd.openxmlformats-officedocument.spreadsheetml.worksheet+xml">
        <DigestMethod Algorithm="http://www.w3.org/2001/04/xmlenc#sha256"/>
        <DigestValue>GTYqrBb5ZQMVbCmwj4mFDNWrJkziu2Pp6Gb6akiJ+LI=</DigestValue>
      </Reference>
    </Manifest>
    <SignatureProperties>
      <SignatureProperty Id="idSignatureTime" Target="#idPackageSignature">
        <mdssi:SignatureTime xmlns:mdssi="http://schemas.openxmlformats.org/package/2006/digital-signature">
          <mdssi:Format>YYYY-MM-DDThh:mm:ssTZD</mdssi:Format>
          <mdssi:Value>2016-12-30T20:43:11Z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2016-12-30T20:43:11Z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cAqKG7C/gtvwvAR0cAAQAAAEDLvAsAAAAACOi9C/gtvwvAR0cAWO+9CwAAAAAI6L0L44VBYwMAAADshUFjAQAAAFgRvwtozXJjjmg5Yxw2PQCAAUd3DlxCd+BbQnccNj0AZAEAAHtivXZ7Yr12yFm9CwAIAAAAAgAAAAAAADw2PQAQar12AAAAAAAAAABwNz0ABgAAAGQ3PQAGAAAAAAAAAAAAAABkNz0AdDY9AOLqvHYAAAAAAAIAAAAAPQAGAAAAZDc9AAYAAABMEr52AAAAAAAAAABkNz0ABgAAAAAAAACgNj0Aii68dgAAAAAAAgAAZDc9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PNqBYD4//8AAAAAAAAAAAAAAAAAAAAAEPNqBYD4//96lwAAAAA9AP48o3esPD0A9XGnd3V2HwL+////jOOid/LgonfEAb8LYBFKAAgAvws8Nj0AEGq9dgAAAAAAAAAAcDc9AAYAAABkNz0ABgAAAAIAAAAAAAAAHAC/C5C3vAscAL8LAAAAAJC3vAuMNj0Ae2K9dntivXYAAAAAAAgAAAACAAAAAAAAlDY9ABBqvXYAAAAAAAAAAMo3PQAHAAAAvDc9AAcAAAAAAAAAAAAAALw3PQDMNj0A4uq8dgAAAAAAAgAAAAA9AAcAAAC8Nz0ABwAAAEwSvnYAAAAAAAAAALw3PQAHAAAAAAAAAPg2PQCKLrx2AAAAAAACAAC8Nz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IkEzKg9AP+/QWMMqMfA2KnHwD6OTWN4UroLAAAAAFARIbkiAIoBIA0AhJCoPQBkqD0AGO29CyANAIQkqz0ADY9NYyANAIQAAAAAQPuaByARfAQQqj0AWNhyY56usAcAAAAAWNhyYyANAACcrrAHAQAAAAAAAAAHAAAAnK6wBwAAAAAAAAAAmKg9AOJ5QWMgAAAA/////wAAAAAAAAAAFQAAAAAAAABwAAAAAQAAAAEAAAAkAAAAJAAAABAAAAAAAAAAQPuaByARfAQBqAEAAAAAAJgTCnJYqT0AWKk9ANB4TWMAAAAAhKs9AED7mgfgeE1jmBMKchSpPQ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fxaYB1HqaPZBhLj2T//wAAAABQd35aAABMzj0ASAJCdwAAAABIRUcAoM09AFDzUXcAAAAAAABDaGFyVXBwZXJXAAGjdyFqgHWMzj0AAAAAAPjNPQCAAUd3DlxCd+BbQnf4zT0AZAEAAHtivXZ7Yr128AlLAAAIAAAAAgAAAAAAABjOPQAQar12AAAAAAAAAABSzz0ACQAAAEDPPQAJAAAAAAAAAAAAAABAzz0AUM49AOLqvHYAAAAAAAIAAAAAPQAJAAAAQM89AAkAAABMEr52AAAAAAAAAABAzz0ACQAAAAAAAAB8zj0Aii68dgAAAAAAAgAAQM89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38WmAdR6mj2QYS49k//8AAAAAUHd+WgAATM49AEgCQncAAAAASEVHAKDNPQBQ81F3AAAAAAAAQ2hhclVwcGVyVwABo3chaoB1jM49AAAAAAD4zT0AgAFHdw5cQnfgW0J3+M09AGQBAAB7Yr12e2K9dvAJSwAACAAAAAIAAAAAAAAYzj0AEGq9dgAAAAAAAAAAUs89AAkAAABAzz0ACQAAAAAAAAAAAAAAQM89AFDOPQDi6rx2AAAAAAACAAAAAD0ACQAAAEDPPQAJAAAATBK+dgAAAAAAAAAAQM89AAkAAAAAAAAAfM49AIouvHYAAAAAAAIAAEDPPQAJAAAAZHYACAAAAAAlAAAADAAAAAEAAAAYAAAADAAAAP8AAAISAAAADAAAAAEAAAAeAAAAGAAAACoAAAAFAAAAhQAAABYAAAAlAAAADAAAAAEAAABUAAAAqAAAACsAAAAFAAAAgwAAABUAAAABAAAAqwoNQgAADUIrAAAABQAAAA8AAABMAAAAAAAAAAAAAAAAAAAA//////////9sAAAARgBpAHIAbQBhACAAbgBvACAAdgDhAGwAaQBkAGEAPQ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0A/jyjd6w8PQD1cad3dXYfAv7///+M46J38uCid8QBvwtgEUoACAC/Czw2PQAQar12AAAAAAAAAABwNz0ABgAAAGQ3PQAGAAAAAgAAAAAAAAAcAL8LkLe8CxwAvwsAAAAAkLe8C4w2PQB7Yr12e2K9dgAAAAAACAAAAAIAAAAAAACUNj0AEGq9dgAAAAAAAAAAyjc9AAcAAAC8Nz0ABwAAAAAAAAAAAAAAvDc9AMw2PQDi6rx2AAAAAAACAAAAAD0ABwAAALw3PQAHAAAATBK+dgAAAAAAAAAAvDc9AAcAAAAAAAAA+DY9AIouvHYAAAAAAAIAALw3P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cAqKG7C/gtvwvAR0cAAQAAAEDLvAsAAAAACOi9C/gtvwvAR0cAWO+9CwAAAAAI6L0L44VBYwMAAADshUFjAQAAAFgRvwtozXJjjmg5Yxw2PQCAAUd3DlxCd+BbQnccNj0AZAEAAHtivXZ7Yr12yFm9CwAIAAAAAgAAAAAAADw2PQAQar12AAAAAAAAAABwNz0ABgAAAGQ3PQAGAAAAAAAAAAAAAABkNz0AdDY9AOLqvHYAAAAAAAIAAAAAPQAGAAAAZDc9AAYAAABMEr52AAAAAAAAAABkNz0ABgAAAAAAAACgNj0Aii68dgAAAAAAAgAAZDc9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CaBwAAAADg7SQY/p1Cd9isZGSHDQF9eFK6CwAAAABQDyFuIgCKATyoPQBe9C9kvKg9AAAAAABA+5oH/Kk9ACSIgBIEqT0AUwBlAGcAbwBlACAAVQBJAAAAAAAAAAAAJeQvZOEAAAB4qD0AmjNOY3iBvwvhAAAAAQAAAP7tJBgAAD0AOjNOYwQAAAAFAAAAAAAAAAAAAAAAAAAA/u0kGISqPQAk3y9k+HqrCwQAAABA+5oHAAAAAKXjL2QQAAAAAAAAAFMAZQBnAG8AZQAgAFUASQAAAAqlWKk9AFipPQDhAAAAAAAAAODtJBgAAAAAAQAAAAAAAAAUqT0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WNh1XlzR/lA/MahJ/m6so5SXvtLIG06Uim6wHMBrBA0=</DigestValue>
    </Reference>
    <Reference Type="http://www.w3.org/2000/09/xmldsig#Object" URI="#idOfficeObject">
      <DigestMethod Algorithm="http://www.w3.org/2001/04/xmlenc#sha256"/>
      <DigestValue>HLuYwKh5IiKHSexhq06T9VBKZxVEE0sYhqWT8uBTPkA=</DigestValue>
    </Reference>
    <Reference Type="http://uri.etsi.org/01903#SignedProperties" URI="#idSignedProperties">
      <Transforms>
        <Transform Algorithm="http://www.w3.org/TR/2001/REC-xml-c14n-20010315"/>
      </Transforms>
      <DigestMethod Algorithm="http://www.w3.org/2001/04/xmlenc#sha256"/>
      <DigestValue>Px7lP9ihGmpoQrde41ksF2kUK+siGp9mLCF0BVtZMU8=</DigestValue>
    </Reference>
    <Reference Type="http://www.w3.org/2000/09/xmldsig#Object" URI="#idValidSigLnImg">
      <DigestMethod Algorithm="http://www.w3.org/2001/04/xmlenc#sha256"/>
      <DigestValue>v+QXul3rexy5IgtSknxpdyHXOEOFtMezqv0kWJli3n4=</DigestValue>
    </Reference>
    <Reference Type="http://www.w3.org/2000/09/xmldsig#Object" URI="#idInvalidSigLnImg">
      <DigestMethod Algorithm="http://www.w3.org/2001/04/xmlenc#sha256"/>
      <DigestValue>3yvLFeCw6HxsCa3ozDttYiO86yy3S/FtYX1JYYpLv6Q=</DigestValue>
    </Reference>
  </SignedInfo>
  <SignatureValue>Zw46X7/cIjh914v/tTklMhQyr2FbtyqySRX+LyHN8IKocSLppYJtSg4+mzXAna6EuUmek/UEqUIe
wbBHCMKapV9xiYi8DqbNailTiBlKZntEGvSgOTZE3CrntA+/0kjqkNOsdOCDldO1bV8g0T1gx2WN
O/Yz0dmNrhKFbG8tdrztvYjQbrIBsHPtLkhYQI0uHJ5+6HLyjGYdDwnmrQtVEfAcM6WSzMK+wLV3
OrPiJWJBvin1JRUvTb70iS1TXTLxIp1sCXiHIHdRLzMXdaMB+oWWsXm81y+hMfQjZoxX6jC2egZ0
ycbUkMVZVHYUbqPw+Y7XFaWwkTVaHRpXbjaZLA==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6U/Hwv68V0KHRJKed1Xaki8VqEqP4UBUc97jZAprkEc=</DigestValue>
      </Reference>
      <Reference URI="/xl/comments1.xml?ContentType=application/vnd.openxmlformats-officedocument.spreadsheetml.comments+xml">
        <DigestMethod Algorithm="http://www.w3.org/2001/04/xmlenc#sha256"/>
        <DigestValue>bHf7U0/SCtk8YHuCvKVFupApbYdd/PGs+XRrKqVgwNo=</DigestValue>
      </Reference>
      <Reference URI="/xl/comments2.xml?ContentType=application/vnd.openxmlformats-officedocument.spreadsheetml.comments+xml">
        <DigestMethod Algorithm="http://www.w3.org/2001/04/xmlenc#sha256"/>
        <DigestValue>pU4QKay3A9InebNIviQlRRLWQo4lkwuj28NzCnSjonE=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zu7EUdWfGVhyoieEqmJHoizzvFd1tEbnSn+mqO05pbQ=</DigestValue>
      </Reference>
      <Reference URI="/xl/drawings/drawing2.xml?ContentType=application/vnd.openxmlformats-officedocument.drawing+xml">
        <DigestMethod Algorithm="http://www.w3.org/2001/04/xmlenc#sha256"/>
        <DigestValue>URmhQuBkv4gfBQHhMNtwrwgDaPRfv4Ev+zM6IxQdkaU=</DigestValue>
      </Reference>
      <Reference URI="/xl/drawings/vmlDrawing1.vml?ContentType=application/vnd.openxmlformats-officedocument.vmlDrawing">
        <DigestMethod Algorithm="http://www.w3.org/2001/04/xmlenc#sha256"/>
        <DigestValue>HrfK/hQJexguQOlhVJCGPLmKVsQlSfLgmH3RL2njl2s=</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iIvzPTnt2NVZCf9q8HurlAwaCWLsVAbjYvan8upTXC0=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PxQmJ8cc9ynzG5d6FIlzz+FLH8TzL+K+mVE0Mb7XmIo=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xHxo+aTo7Cah0MUWU7w9Xpws3WbvPA0NZXR5jwqqFvc=</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EnrBJulmjoimJku2HPdkhXlEB6tm0vE55UZ581aa1rk=</DigestValue>
      </Reference>
      <Reference URI="/xl/media/image2.emf?ContentType=image/x-emf">
        <DigestMethod Algorithm="http://www.w3.org/2001/04/xmlenc#sha256"/>
        <DigestValue>kkBoaLqX2OIWgWn2ZvKW04D7BK9PMrZZFzIx5s9Xc/U=</DigestValue>
      </Reference>
      <Reference URI="/xl/media/image3.emf?ContentType=image/x-emf">
        <DigestMethod Algorithm="http://www.w3.org/2001/04/xmlenc#sha256"/>
        <DigestValue>mvchxHMWGR0UrKVd/eTKTavb91GbJEOcIzFH6A1ZAAQ=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QdrELa/qCisnzko4Lk52t2QEBllybYtNxRWeax9EGBw=</DigestValue>
      </Reference>
      <Reference URI="/xl/styles.xml?ContentType=application/vnd.openxmlformats-officedocument.spreadsheetml.styles+xml">
        <DigestMethod Algorithm="http://www.w3.org/2001/04/xmlenc#sha256"/>
        <DigestValue>3eJRz7liqMil+eqeSxmRb0hPYeyw1Dz3h3ygejdmnPw=</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Wq9kX1ZoiEs2UTvoQb+iOszBAhyrn2MpRMdlVzUsZ6E=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n5PQTgHHlmUHvMKxDgzNVpTNwEffGuRyzPWcoog7REg=</DigestValue>
      </Reference>
      <Reference URI="/xl/worksheets/sheet1.xml?ContentType=application/vnd.openxmlformats-officedocument.spreadsheetml.worksheet+xml">
        <DigestMethod Algorithm="http://www.w3.org/2001/04/xmlenc#sha256"/>
        <DigestValue>zdirAawaSW0nvpbsea6WNJsxFISZhmKpdxIv3hZ1O54=</DigestValue>
      </Reference>
      <Reference URI="/xl/worksheets/sheet2.xml?ContentType=application/vnd.openxmlformats-officedocument.spreadsheetml.worksheet+xml">
        <DigestMethod Algorithm="http://www.w3.org/2001/04/xmlenc#sha256"/>
        <DigestValue>Uh1jPHN8Dps524YaWVpgG0T+XWPMGjYJgw13S2+7o24=</DigestValue>
      </Reference>
      <Reference URI="/xl/worksheets/sheet3.xml?ContentType=application/vnd.openxmlformats-officedocument.spreadsheetml.worksheet+xml">
        <DigestMethod Algorithm="http://www.w3.org/2001/04/xmlenc#sha256"/>
        <DigestValue>GTYqrBb5ZQMVbCmwj4mFDNWrJkziu2Pp6Gb6akiJ+LI=</DigestValue>
      </Reference>
    </Manifest>
    <SignatureProperties>
      <SignatureProperty Id="idSignatureTime" Target="#idPackageSignature">
        <mdssi:SignatureTime xmlns:mdssi="http://schemas.openxmlformats.org/package/2006/digital-signature">
          <mdssi:Format>YYYY-MM-DDThh:mm:ssTZD</mdssi:Format>
          <mdssi:Value>2016-12-30T20:56:55Z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w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f8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2016-12-30T20:56:55Z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sA8BUfFBhEHxTwU2sAAQAAANhwHwgAAAAA+E9VC8QAawCwkWsASFdVCwAAAAD4T1ULlR4OXAMAAACcHg5cAQAAABinTQsIgkRcwFoLXEQzJACAAZR0DlyPdOBbj3REMyQAZAEAAI1iznSNYs50AHguCwAIAAAAAgAAAAAAAGQzJAAias50AAAAAAAAAACYNCQABgAAAIw0JAAGAAAAAAAAAAAAAACMNCQAnDMkAO7qzXQAAAAAAAIAAAAAJAAGAAAAjDQkAAYAAABMEs90AAAAAAAAAACMNCQABgAAAAAAAADIMyQAlS7NdAAAAAAAAgAAjDQk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kAP488XbUOSQA9XH1dgiUXAL+////jOPwdvLg8HaEylML8F1vAMjIUwtkMyQAImrOdAAAAAAAAAAAmDQkAAYAAACMNCQABgAAAAIAAAAAAAAA3MhTC6iKTQvcyFMLAAAAAKiKTQu0MyQAjWLOdI1iznQAAAAAAAgAAAACAAAAAAAAvDMkACJqznQAAAAAAAAAAPI0JAAHAAAA5DQkAAcAAAAAAAAAAAAAAOQ0JAD0MyQA7urNdAAAAAAAAgAAAAAkAAcAAADkNCQABwAAAEwSz3QAAAAAAAAAAOQ0JAAHAAAAAAAAACA0JACVLs10AAAAAAACAADkNC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CQA2b8OXB/AFjNDwBYz4uAbXMi1Dwgoe0QLVCY7C3MXIbUiAIoB1KQkAKikJAAIVVULIA0AhGynJACx4RtcIA0AhAAAAADItQ8ICM8OCFimJADQsURcViY7CwAAAADQsURcIA0AAFQmOwsBAAAAAAAAAAcAAABUJjsLAAAAAAAAAADcpCQAZM4NXCAAAAD/////AAAAAAAAAAAVAAAAAAAAAHAAAAABAAAAAQAAACQAAAAkAAAAEAAAAAAAAAAAAA8ICM8OCAGlAQAAAAAAfRQKSZylJACcpSQAerEbXAAAAADMpyQAyLUPCIqxG1x9FApJ2PxPC1ylJA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SNiHRYiGddKCxnXf//AAAAAEx1floAAHTLJABIAo90AAAAADBRawDIyiQAUPNNdQAAAAAAAENoYXJVcHBlclcAAfF2JI2IdLTLJAAAAAAAIMskAIABlHQOXI904FuPdCDLJABkAQAAjWLOdI1iznS4wnAAAAgAAAACAAAAAAAAQMskACJqznQAAAAAAAAAAHrMJAAJAAAAaMwkAAkAAAAAAAAAAAAAAGjMJAB4yyQA7urNdAAAAAAAAgAAAAAkAAkAAABozCQACQAAAEwSz3QAAAAAAAAAAGjMJAAJAAAAAAAAAKTLJACVLs10AAAAAAACAABozC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VI2IdFiIZ10oLGdd//8AAAAATHV+WgAAdMskAEgCj3QAAAAAMFFrAMjKJABQ8011AAAAAAAAQ2hhclVwcGVyVwAB8XYkjYh0tMskAAAAAAAgyyQAgAGUdA5cj3TgW490IMskAGQBAACNYs50jWLOdLjCcAAACAAAAAIAAAAAAABAyyQAImrOdAAAAAAAAAAAeswkAAkAAABozCQACQAAAAAAAAAAAAAAaMwkAHjLJADu6s10AAAAAAACAAAAACQACQAAAGjMJAAJAAAATBLPdAAAAAAAAAAAaMwkAAkAAAAAAAAApMskAJUuzXQAAAAAAAIAAGjMJAAJAAAAZHYACAAAAAAlAAAADAAAAAEAAAAYAAAADAAAAP8AAAISAAAADAAAAAEAAAAeAAAAGAAAACoAAAAFAAAAhQAAABYAAAAlAAAADAAAAAEAAABUAAAAqAAAACsAAAAFAAAAgwAAABUAAAABAAAAqwoNQnIcDUIrAAAABQAAAA8AAABMAAAAAAAAAAAAAAAAAAAA//////////9sAAAARgBpAHIAbQBhACAAbgBvACAAdgDhAGwAaQBkAGEAJA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CQA/jzxdtQ5JAD1cfV2CJRcAv7///+M4/B28uDwdoTKUwvwXW8AyMhTC2QzJAAias50AAAAAAAAAACYNCQABgAAAIw0JAAGAAAAAgAAAAAAAADcyFMLqIpNC9zIUwsAAAAAqIpNC7QzJACNYs50jWLOdAAAAAAACAAAAAIAAAAAAAC8MyQAImrOdAAAAAAAAAAA8jQkAAcAAADkNCQABwAAAAAAAAAAAAAA5DQkAPQzJADu6s10AAAAAAACAAAAACQABwAAAOQ0JAAHAAAATBLPdAAAAAAAAAAA5DQkAAcAAAAAAAAAIDQkAJUuzXQAAAAAAAIAAOQ0J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sA8BUfFBhEHxTwU2sAAQAAANhwHwgAAAAA+E9VC8QAawCwkWsASFdVCwAAAAD4T1ULlR4OXAMAAACcHg5cAQAAABinTQsIgkRcwFoLXEQzJACAAZR0DlyPdOBbj3REMyQAZAEAAI1iznSNYs50AHguCwAIAAAAAgAAAAAAAGQzJAAias50AAAAAAAAAACYNCQABgAAAIw0JAAGAAAAAAAAAAAAAACMNCQAnDMkAO7qzXQAAAAAAAIAAAAAJAAGAAAAjDQkAAYAAABMEs90AAAAAAAAAACMNCQABgAAAAAAAADIMyQAlS7NdAAAAAAAAgAAjDQk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PCCheXRT+nY90b4lsXOYTAYQAAAAAKHtEC0CmJAAKEyH9IgCKAUmMbFwApSQAAAAAAMi1DwhApiQAJIiAEkilJADZi2xcUwBlAGcAbwBlACAAVQBJAAAAAAD1i2xcGKYkAOEAAADApCQAS+QcXGCiHxThAAAAAQAAAEZeXRQAACQA6uMcXAQAAAAFAAAAAAAAAAAAAAAAAAAARl5dFMymJAAli2xcsPU7CwQAAADItQ8IAAAAAEmLbFwAAAAAAABlAGcAbwBlACAAVQBJAAAACl2cpSQAnKUkAOEAAAA4pSQAAAAAACheXRQAAAAAAQAAAAAAAABcpSQ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j/plYlP28byNGsEk7XonzGFWvoI=</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/L0O0jMT0j1JbT3mYmEd0ELIFEc=</DigestValue>
    </Reference>
    <Reference URI="#idValidSigLnImg" Type="http://www.w3.org/2000/09/xmldsig#Object">
      <DigestMethod Algorithm="http://www.w3.org/2000/09/xmldsig#sha1"/>
      <DigestValue>GzkbtK0/57rVwlSwXXWktI7RObY=</DigestValue>
    </Reference>
    <Reference URI="#idInvalidSigLnImg" Type="http://www.w3.org/2000/09/xmldsig#Object">
      <DigestMethod Algorithm="http://www.w3.org/2000/09/xmldsig#sha1"/>
      <DigestValue>J1s8du3uSJzm6H14s3C8FfYAzxE=</DigestValue>
    </Reference>
  </SignedInfo>
  <SignatureValue>UKJJUsMLbO/la+oCVH3U7xlHH9IcFXqfqvRNyY+lzJsejZLQgYgojP8gnfnUamAiEj7NQuPAH6R9
VGWsmqMKLm8TQVg1Y7oDtnlqoHuCBSDnH/KfZTZ+/h4Ory86taHQnW4TaG9PkPUHGpUPXvrLxIBP
d4h+tjtU+QBRy9VG4RBfucUoJWuEsvmLhypV/LNqGdXoFyHHiLcqWGENLstIUw26GY+aIBf0CJT8
AA8t9W2OaVgp4mzDJ2BFY60cpHHUHCzIEkgm8gE2Qj9bMHIw88m58qMU+tblTsMXaQcVCu5DhhFP
ncNqg9YBkmSxZabRqYOLGE/is6Kyw8O6OnVnjQ==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2.xml?ContentType=application/vnd.openxmlformats-officedocument.spreadsheetml.comments+xml">
        <DigestMethod Algorithm="http://www.w3.org/2000/09/xmldsig#sha1"/>
        <DigestValue>ZjbzU1zv4njdaxzKyu9YApb1nyw=</DigestValue>
      </Reference>
      <Reference URI="/xl/media/image1.emf?ContentType=image/x-emf">
        <DigestMethod Algorithm="http://www.w3.org/2000/09/xmldsig#sha1"/>
        <DigestValue>DgEJlJge2lmbPnjnstAlrRLh5Uk=</DigestValue>
      </Reference>
      <Reference URI="/xl/drawings/vmlDrawing1.vml?ContentType=application/vnd.openxmlformats-officedocument.vmlDrawing">
        <DigestMethod Algorithm="http://www.w3.org/2000/09/xmldsig#sha1"/>
        <DigestValue>Q8z02ggC3tNAeq4K8aUjHaK/Brc=</DigestValue>
      </Reference>
      <Reference URI="/xl/styles.xml?ContentType=application/vnd.openxmlformats-officedocument.spreadsheetml.styles+xml">
        <DigestMethod Algorithm="http://www.w3.org/2000/09/xmldsig#sha1"/>
        <DigestValue>IiTITUKsPfGZjoJteMZDOVyFgUQ=</DigestValue>
      </Reference>
      <Reference URI="/xl/sharedStrings.xml?ContentType=application/vnd.openxmlformats-officedocument.spreadsheetml.sharedStrings+xml">
        <DigestMethod Algorithm="http://www.w3.org/2000/09/xmldsig#sha1"/>
        <DigestValue>cpoSrSpS5wrVbEir4TLwH2bSIWo=</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banWDMrCRjAvDGggQhCJY80r6BE=</DigestValue>
      </Reference>
      <Reference URI="/xl/media/image2.emf?ContentType=image/x-emf">
        <DigestMethod Algorithm="http://www.w3.org/2000/09/xmldsig#sha1"/>
        <DigestValue>ixkxaff6iFwGxvdpsv9gGfDS3dk=</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comments1.xml?ContentType=application/vnd.openxmlformats-officedocument.spreadsheetml.comments+xml">
        <DigestMethod Algorithm="http://www.w3.org/2000/09/xmldsig#sha1"/>
        <DigestValue>MYQv3s2sT9gWOhJVVq7cOQh/kQg=</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2ZsQhnAK6o0pwypKeJFMQOqRfkM=</DigestValue>
      </Reference>
      <Reference URI="/xl/media/image5.png?ContentType=image/png">
        <DigestMethod Algorithm="http://www.w3.org/2000/09/xmldsig#sha1"/>
        <DigestValue>X8ifBPrZdk/1pGH6XtoivWXMYRg=</DigestValue>
      </Reference>
      <Reference URI="/xl/media/image3.emf?ContentType=image/x-emf">
        <DigestMethod Algorithm="http://www.w3.org/2000/09/xmldsig#sha1"/>
        <DigestValue>7JstlWj2XguJjyGrR3n+AVgNU7M=</DigestValue>
      </Reference>
      <Reference URI="/xl/media/image9.jpeg?ContentType=image/jpeg">
        <DigestMethod Algorithm="http://www.w3.org/2000/09/xmldsig#sha1"/>
        <DigestValue>96rIdr6Mr8nucfc3vBUzEgL/Jak=</DigestValue>
      </Reference>
      <Reference URI="/xl/media/image6.jpeg?ContentType=image/jpeg">
        <DigestMethod Algorithm="http://www.w3.org/2000/09/xmldsig#sha1"/>
        <DigestValue>t02czBjOGtjPSakqWFT7mgwfR1U=</DigestValue>
      </Reference>
      <Reference URI="/xl/drawings/drawing1.xml?ContentType=application/vnd.openxmlformats-officedocument.drawing+xml">
        <DigestMethod Algorithm="http://www.w3.org/2000/09/xmldsig#sha1"/>
        <DigestValue>fiQUp6t8YASlffSg4eKLSso4l8A=</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2.xml?ContentType=application/vnd.openxmlformats-officedocument.spreadsheetml.worksheet+xml">
        <DigestMethod Algorithm="http://www.w3.org/2000/09/xmldsig#sha1"/>
        <DigestValue>3ukHOwhiy978CJvDvHeOmIQC7tc=</DigestValue>
      </Reference>
      <Reference URI="/xl/workbook.xml?ContentType=application/vnd.openxmlformats-officedocument.spreadsheetml.sheet.main+xml">
        <DigestMethod Algorithm="http://www.w3.org/2000/09/xmldsig#sha1"/>
        <DigestValue>OvInqyQPbFf0azRWJNobx/WQYqg=</DigestValue>
      </Reference>
      <Reference URI="/xl/worksheets/sheet1.xml?ContentType=application/vnd.openxmlformats-officedocument.spreadsheetml.worksheet+xml">
        <DigestMethod Algorithm="http://www.w3.org/2000/09/xmldsig#sha1"/>
        <DigestValue>41Kq91pXqNuLgUjjpMiqpRG6kV4=</DigestValue>
      </Reference>
      <Reference URI="/xl/media/image4.jpeg?ContentType=image/jpeg">
        <DigestMethod Algorithm="http://www.w3.org/2000/09/xmldsig#sha1"/>
        <DigestValue>KNwJdxHNkLzlEenz5dM/rDpc/uQ=</DigestValue>
      </Reference>
      <Reference URI="/xl/worksheets/sheet3.xml?ContentType=application/vnd.openxmlformats-officedocument.spreadsheetml.worksheet+xml">
        <DigestMethod Algorithm="http://www.w3.org/2000/09/xmldsig#sha1"/>
        <DigestValue>LlTB7VhtZLnquYQ92QiwtUzJ/Q0=</DigestValue>
      </Reference>
      <Reference URI="/xl/drawings/drawing2.xml?ContentType=application/vnd.openxmlformats-officedocument.drawing+xml">
        <DigestMethod Algorithm="http://www.w3.org/2000/09/xmldsig#sha1"/>
        <DigestValue>sbPNmPXCGSr8X6ScUDmPky/TXfQ=</DigestValue>
      </Reference>
      <Reference URI="/xl/drawings/vmlDrawing3.vml?ContentType=application/vnd.openxmlformats-officedocument.vmlDrawing">
        <DigestMethod Algorithm="http://www.w3.org/2000/09/xmldsig#sha1"/>
        <DigestValue>cGI9MF6Hu1NI/jgvT1n/HCkCwVQ=</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LZau4v9VIiNF754qDkjZ/jSNagI=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5+ax2sYGRgML3FtK8IhxbSXH/UA=</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6PaIZBXfDsdx0rMd8L/1TATgxyI=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2016-12-30T20:58:54Z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2016-12-30T20:58:54Z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H2Z0UjMAXTUbZgjCA2YBAAAAtCPwZcC8EWZgLsIICMIDZgEAAAC0I/Bl5CPwZWAkwghgJMIIAgAAAAAAAABYAAAAAQAAAKBSMwApXpR1AABYAA5clHXgW5R1yFIzAGQBAAAAAAAAAAAAAIFivnWBYr51uDo0AAAIAAAAAgAAAAAAAPBSMwAWar51AAAAAAAAAAAgVDMABgAAABRUMwAGAAAAAAAAAAAAAAAUVDMAKFMzAOLqvXUAAAAAAAIAAAAAMwAGAAAAFFQzAAYAAABMEr91AAAAAAAAAAAUVDMABgAAAODBggBUUzMAii69dQAAAAAAAgAAFFQz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EEBoPj///IBAAAAAAAA/CsEBID4//8IAFh++/b//wAAAAAAAAAA4CsEBID4/////wAAAACZdQ5clHXgW5R1bLozAGQBAAAAAAAAAAAAAIFivnWBYr51U3ocZgAAAACAFhoAvEI0AABSOABTehxmAAAAAIAVGgDgwYIAABJUA5C6MwA1eRxmMB9bAPwBAADMujMA1XgcZvwBAAAAAAAAgWK+dYFivnX8AQAAAAgAAAACAAAAAAAA5LozABZqvnUAAAAAAAAAABa8MwAHAAAACLwzAAcAAAAAAAAAAAAAAAi8MwAcuzMA4uq9dQAAAAAAAgAAAAAzAAcAAAAIvDMABwAAAEwSv3UAAAAAAAAAAAi8MwAHAAAA4MGCAEi7MwCKLr11AAAAAAACAAAIvDM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mAROAIICAAC41GEJAAAAAEELIXkiAIoBAAAAAAAAAACCAgAAmAROAPSiMwAj4P92mAROAAAAAAAQozMAxZYpdnBmowAAAAAATPRzcQIAAAAAAAAAAAAAAFD/4QFsozMA/rMxc5gETgCCAgAAAgAAAAAAAAAGAAAAgAGZdQAAAACwDaoHgAGZdZ8QEwBUEQrhbKMzADaBlHWwDaoHAAAAAIABmXVsozMAVYGUdYABmXUAAAHy4ATyCpSjMwCTgJR1AQAAAHyjMwAQAAAAAwEAAOAE8gqbFQHy4ATyCgAAAAABAAAAwKMzAMCjM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LC3MwDMHR1mAPE0ABcAAAQBAAAAAAQAACy4MwBRHh1mJqVlhjq5MwAABAAAAQIAAAAAAACEtzMAwMYzAMDGMwDgtzMAgAGZdQ5clHXgW5R14LczAGQBAAAAAAAAAAAAAIFivnWBYr51WDk0AAAIAAAAAgAAAAAAAAi4MwAWar51AAAAAAAAAAA6uTMABwAAACy5MwAHAAAAAAAAAAAAAAAsuTMAQLgzAOLqvXUAAAAAAAIAAAAAMwAHAAAALLkzAAcAAABMEr91AAAAAAAAAAAsuTMABwAAAODBggBsuDMAii69dQAAAAAAAgAALLkz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sLczAMwdHWYA8TQAFwAABAEAAAAABAAALLgzAFEeHWYmpWWGOrkzAAAEAAABAgAAAAAAAIS3MwDAxjMAwMYzAOC3MwCAAZl1DlyUdeBblHXgtzMAZAEAAAAAAAAAAAAAgWK+dYFivnVYOTQAAAgAAAACAAAAAAAACLgzABZqvnUAAAAAAAAAADq5MwAHAAAALLkzAAcAAAAAAAAAAAAAACy5MwBAuDMA4uq9dQAAAAAAAgAAAAAzAAcAAAAsuTMABwAAAEwSv3UAAAAAAAAAACy5MwAHAAAA4MGCAGy4MwCKLr11AAAAAAACAAAsuTM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bLozAGQBAAAAAAAAAAAAAIFivnWBYr51U3ocZgAAAACAFhoAvEI0AABSOABTehxmAAAAAIAVGgDgwYIAABJUA5C6MwA1eRxmMB9bAPwBAADMujMA1XgcZvwBAAAAAAAAgWK+dYFivnX8AQAAAAgAAAACAAAAAAAA5LozABZqvnUAAAAAAAAAABa8MwAHAAAACLwzAAcAAAAAAAAAAAAAAAi8MwAcuzMA4uq9dQAAAAAAAgAAAAAzAAcAAAAIvDMABwAAAEwSv3UAAAAAAAAAAAi8MwAHAAAA4MGCAEi7MwCKLr11AAAAAAACAAAIvDM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9mdFIzAF01G2YIwgNmAQAAALQj8GXAvBFmYC7CCAjCA2YBAAAAtCPwZeQj8GVgJMIIYCTCCAIAAAAAAAAAWAAAAAEAAACgUjMAKV6UdQAAWAAOXJR14FuUdchSMwBkAQAAAAAAAAAAAACBYr51gWK+dbg6NAAACAAAAAIAAAAAAADwUjMAFmq+dQAAAAAAAAAAIFQzAAYAAAAUVDMABgAAAAAAAAAAAAAAFFQzAChTMwDi6r11AAAAAAACAAAAADMABgAAABRUMwAGAAAATBK/dQAAAAAAAAAAFFQzAAYAAADgwYIAVFMzAIouvXUAAAAAAAIAABRUMw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LjUYQljZqJ0YBAhPSIAigHsR8MC5KIzAFhponQAAAAAAAAAAJijMwDWhqF0BgAAAAAAAAAvEgE+AAAAAICCtgIBAAAAgIK2AgAAAAAGAAAAgAGZdYCCtgJAZmUAgAGZdY8QEwCqEArHAAAzADaBlHVAZmUAgIK2AoABmXVMozMAVYGUdYABmXUvEgE+LxIBPnSjMwCTgJR1AQAAAFyjMwD+nZR1MTkwZgAAAT4AAAAAAAAAAHSlMwAAAAAAlKMzAIs4MGYQpDMAAAAAAADEPwN0pTMAAAAAAFikMwAjODBmwKM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2016-12-27T14:23:26Z</cp:lastPrinted>
  <dcterms:created xsi:type="dcterms:W3CDTF">2016-11-30T18:58:44Z</dcterms:created>
  <dcterms:modified xsi:type="dcterms:W3CDTF">2016-12-30T20:43:05Z</dcterms:modified>
</cp:coreProperties>
</file>