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4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5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elipe.loaiza\Desktop\ACTIVIDADES SMA\RUIDO\TRAMITACIÓN DE DENUNCIAS\2015\04 COQUIMBO\CONSTRUCTORA POCURO\"/>
    </mc:Choice>
  </mc:AlternateContent>
  <bookViews>
    <workbookView xWindow="120" yWindow="120" windowWidth="28515" windowHeight="13035" activeTab="2"/>
  </bookViews>
  <sheets>
    <sheet name="INFO MEDICIÓN FUENTE" sheetId="11" r:id="rId1"/>
    <sheet name="INFO RECEPTOR R1" sheetId="7" r:id="rId2"/>
    <sheet name="INFO RECEPTOR R2" sheetId="8" r:id="rId3"/>
    <sheet name="GEORREFERENCIACIÓN" sheetId="2" r:id="rId4"/>
    <sheet name="MEDICIÓN NIVELES R1" sheetId="3" r:id="rId5"/>
    <sheet name="EVALUACIÓN DE NIVELES R1" sheetId="4" r:id="rId6"/>
    <sheet name="MEDICIÓN NIVELES R2" sheetId="9" r:id="rId7"/>
    <sheet name="EVALUACIÓN DE NIVELES R2" sheetId="10" r:id="rId8"/>
    <sheet name="RESUMEN EVALUACIÓN" sheetId="5" r:id="rId9"/>
    <sheet name="variables" sheetId="6" state="hidden" r:id="rId10"/>
  </sheets>
  <calcPr calcId="152511"/>
</workbook>
</file>

<file path=xl/calcChain.xml><?xml version="1.0" encoding="utf-8"?>
<calcChain xmlns="http://schemas.openxmlformats.org/spreadsheetml/2006/main">
  <c r="C32" i="10" l="1"/>
  <c r="C30" i="10"/>
  <c r="E30" i="10" s="1"/>
  <c r="G29" i="10" s="1"/>
  <c r="C29" i="10"/>
  <c r="C27" i="10"/>
  <c r="E27" i="10" s="1"/>
  <c r="G26" i="10" s="1"/>
  <c r="C26" i="10"/>
  <c r="C24" i="10"/>
  <c r="E24" i="10" s="1"/>
  <c r="G23" i="10" s="1"/>
  <c r="C23" i="10"/>
  <c r="C21" i="10"/>
  <c r="E21" i="10" s="1"/>
  <c r="G20" i="10" s="1"/>
  <c r="K20" i="10"/>
  <c r="C20" i="10"/>
  <c r="C18" i="10"/>
  <c r="E18" i="10" s="1"/>
  <c r="G17" i="10" s="1"/>
  <c r="C17" i="10"/>
  <c r="C15" i="10"/>
  <c r="E15" i="10" s="1"/>
  <c r="G14" i="10" s="1"/>
  <c r="C14" i="10"/>
  <c r="C12" i="10"/>
  <c r="E12" i="10" s="1"/>
  <c r="C11" i="10"/>
  <c r="E9" i="10"/>
  <c r="G8" i="10" s="1"/>
  <c r="C9" i="10"/>
  <c r="C8" i="10"/>
  <c r="C6" i="10"/>
  <c r="E6" i="10" s="1"/>
  <c r="C5" i="10"/>
  <c r="G11" i="10" l="1"/>
  <c r="G5" i="10"/>
  <c r="I17" i="10" s="1"/>
  <c r="K17" i="10" s="1"/>
  <c r="K29" i="10"/>
  <c r="K32" i="10" s="1"/>
  <c r="O32" i="10" s="1"/>
  <c r="K29" i="4"/>
  <c r="M24" i="10" l="1"/>
  <c r="O20" i="10" s="1"/>
  <c r="O17" i="10" s="1"/>
  <c r="K20" i="4"/>
  <c r="F7" i="5" l="1"/>
  <c r="G7" i="5" s="1"/>
  <c r="F8" i="5"/>
  <c r="G8" i="5" s="1"/>
  <c r="F9" i="5"/>
  <c r="G9" i="5" s="1"/>
  <c r="F10" i="5"/>
  <c r="G10" i="5" s="1"/>
  <c r="F11" i="5"/>
  <c r="G11" i="5" s="1"/>
  <c r="F12" i="5"/>
  <c r="G12" i="5" s="1"/>
  <c r="F13" i="5"/>
  <c r="G13" i="5" s="1"/>
  <c r="F14" i="5"/>
  <c r="G14" i="5" s="1"/>
  <c r="F15" i="5"/>
  <c r="G15" i="5" s="1"/>
  <c r="F6" i="5"/>
  <c r="C32" i="4" l="1"/>
  <c r="K32" i="4" l="1"/>
  <c r="O32" i="4" s="1"/>
  <c r="C30" i="4"/>
  <c r="E30" i="4" s="1"/>
  <c r="G29" i="4" s="1"/>
  <c r="C29" i="4"/>
  <c r="C27" i="4"/>
  <c r="E27" i="4" s="1"/>
  <c r="G26" i="4" s="1"/>
  <c r="C26" i="4"/>
  <c r="C24" i="4"/>
  <c r="E24" i="4" s="1"/>
  <c r="G23" i="4" s="1"/>
  <c r="C23" i="4"/>
  <c r="C21" i="4"/>
  <c r="E21" i="4" s="1"/>
  <c r="G20" i="4" s="1"/>
  <c r="C20" i="4"/>
  <c r="C18" i="4"/>
  <c r="E18" i="4" s="1"/>
  <c r="G17" i="4" s="1"/>
  <c r="C17" i="4"/>
  <c r="C15" i="4"/>
  <c r="E15" i="4" s="1"/>
  <c r="G14" i="4" s="1"/>
  <c r="C14" i="4"/>
  <c r="C12" i="4"/>
  <c r="E12" i="4" s="1"/>
  <c r="C11" i="4"/>
  <c r="C9" i="4"/>
  <c r="E9" i="4" s="1"/>
  <c r="C8" i="4"/>
  <c r="C6" i="4"/>
  <c r="E6" i="4" s="1"/>
  <c r="C5" i="4"/>
  <c r="G5" i="4" l="1"/>
  <c r="G11" i="4"/>
  <c r="G8" i="4"/>
  <c r="D17" i="6"/>
  <c r="C17" i="6"/>
  <c r="I17" i="4" l="1"/>
  <c r="K17" i="4" s="1"/>
  <c r="M24" i="4" s="1"/>
  <c r="O20" i="4" s="1"/>
  <c r="G6" i="5" l="1"/>
  <c r="O17" i="4"/>
</calcChain>
</file>

<file path=xl/sharedStrings.xml><?xml version="1.0" encoding="utf-8"?>
<sst xmlns="http://schemas.openxmlformats.org/spreadsheetml/2006/main" count="423" uniqueCount="180">
  <si>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</si>
  <si>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</si>
  <si>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</si>
  <si>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</si>
  <si>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</si>
  <si>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</si>
  <si>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</si>
  <si>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</si>
  <si>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</si>
  <si>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</si>
  <si>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</si>
  <si>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</si>
  <si>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</si>
  <si>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</si>
  <si>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</si>
  <si>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</si>
  <si>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</si>
  <si>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</si>
  <si>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</si>
  <si>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</si>
  <si>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</si>
  <si>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</si>
  <si>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</si>
  <si>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</si>
  <si>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</si>
  <si>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</si>
  <si>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</si>
  <si>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</si>
  <si>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</si>
  <si>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</si>
  <si>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</si>
  <si>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</si>
  <si>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</si>
  <si>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</si>
  <si>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</si>
  <si>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</si>
  <si>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</si>
  <si>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</si>
  <si>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</si>
  <si>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</si>
  <si>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</si>
  <si>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</si>
  <si>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</si>
  <si>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</si>
  <si>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</si>
  <si>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</si>
  <si>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</si>
  <si>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</si>
  <si>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</si>
  <si>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</si>
  <si>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</si>
  <si>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</si>
  <si>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</si>
  <si>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</si>
  <si>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</si>
  <si>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</si>
  <si>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</si>
  <si>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</si>
  <si>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</si>
  <si>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</si>
  <si>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</si>
  <si>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</si>
  <si>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</si>
  <si>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</si>
  <si>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</si>
  <si>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</si>
  <si>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</si>
  <si>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</si>
  <si>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</si>
  <si>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</si>
  <si>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</si>
  <si>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</si>
  <si>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</si>
  <si>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</si>
  <si>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</si>
  <si>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</si>
  <si>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</si>
  <si>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</si>
  <si>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</si>
  <si>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</si>
  <si>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</si>
  <si>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</si>
  <si>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</si>
  <si>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</si>
  <si>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</si>
  <si>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</si>
  <si>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</si>
  <si>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</si>
  <si>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</si>
  <si>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</si>
  <si>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</si>
  <si>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</si>
  <si>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</si>
  <si>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</si>
  <si>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</si>
  <si>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</si>
  <si>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</si>
  <si>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</si>
  <si>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</si>
  <si>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</si>
  <si>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</si>
  <si>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</si>
  <si>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</si>
  <si>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</si>
  <si>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</si>
  <si>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</si>
  <si>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</si>
  <si>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</si>
  <si>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</si>
  <si>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</si>
  <si>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</si>
  <si>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</si>
  <si>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</si>
  <si>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</si>
  <si>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</si>
  <si>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</si>
  <si>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</si>
  <si>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</si>
  <si>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</si>
  <si>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</si>
  <si>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</si>
  <si>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</si>
  <si>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</si>
  <si>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</si>
  <si>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</si>
  <si>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</si>
  <si>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</si>
  <si>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</si>
  <si>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</si>
  <si>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</si>
  <si>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</si>
  <si>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</si>
  <si>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</si>
  <si>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</si>
  <si>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</si>
  <si>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</si>
  <si>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</si>
  <si>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</si>
  <si>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</si>
  <si>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</si>
  <si>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CIRRUS</t>
  </si>
  <si>
    <t>CR:162B</t>
  </si>
  <si>
    <t>CR 514</t>
  </si>
  <si>
    <t>A</t>
  </si>
  <si>
    <t>LENTO</t>
  </si>
  <si>
    <t>R1</t>
  </si>
  <si>
    <t>NO APLICA</t>
  </si>
  <si>
    <t xml:space="preserve"> </t>
  </si>
  <si>
    <t>N/A</t>
  </si>
  <si>
    <t>R2</t>
  </si>
  <si>
    <t>WGS84</t>
  </si>
  <si>
    <t>Certificado de calibración Sonómetro</t>
  </si>
  <si>
    <t>Certificado de calibración Calibrador Acústico</t>
  </si>
  <si>
    <t>Google Earth</t>
  </si>
  <si>
    <t>CONSTRUCTORA POCURO SPA</t>
  </si>
  <si>
    <t>79.840.820-8</t>
  </si>
  <si>
    <t>AVENIDA PACÍFICO N° 4883</t>
  </si>
  <si>
    <t>LA SERENA</t>
  </si>
  <si>
    <t>G066124</t>
  </si>
  <si>
    <t>LOS MEMBRILLOS</t>
  </si>
  <si>
    <t>SIN VIENTO</t>
  </si>
  <si>
    <t>ANDREA MASUERO - FELIPE LOAIZA (SMA)
DIANA CASILLO - JOCELYN PALMA (SEREMI IV)</t>
  </si>
  <si>
    <t>SUPERINTENDENCIA DEL MEDIO AMBIENTE
SEREMI DE SALUD, REGIÓN DE COQUIMBO</t>
  </si>
  <si>
    <t>N°1 - CABAÑA 14</t>
  </si>
  <si>
    <t>N°2 - SALA DE ASEO</t>
  </si>
  <si>
    <t>N° 2 - SALA DE ASEO</t>
  </si>
  <si>
    <t>N°1 CABAÑA 14</t>
  </si>
  <si>
    <t>N°2 SALA ASEO</t>
  </si>
  <si>
    <t>Si bien existe una faena constructiva cercana, esta no influyó en las mediciones de ruido de la</t>
  </si>
  <si>
    <t>fuente emisora.</t>
  </si>
  <si>
    <t>SON20140032</t>
  </si>
  <si>
    <t>CAL20140030</t>
  </si>
  <si>
    <t>Zona ZEX-2</t>
  </si>
  <si>
    <t>6.686.146</t>
  </si>
  <si>
    <t>6.686.155</t>
  </si>
  <si>
    <t>6.686.172</t>
  </si>
  <si>
    <t>Faena constructiva</t>
  </si>
  <si>
    <t>Exterior Cabaña N°14</t>
  </si>
  <si>
    <t>Exterior Sala de Aseo</t>
  </si>
  <si>
    <t>N° 1 - CABAÑA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</si>
</sst>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/>
    <xf numFmtId="0" fontId="11" fillId="0" borderId="0" xfId="0" applyFont="1" applyFill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0" fillId="0" borderId="0" xfId="0" applyBorder="1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Border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Alignment="1"/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4" xfId="0" applyBorder="1" applyProtection="1">
      <protection locked="0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wrapText="1"/>
    </xf>
    <xf numFmtId="14" fontId="0" fillId="0" borderId="1" xfId="0" applyNumberFormat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4" borderId="1" xfId="0" applyFont="1" applyFill="1" applyBorder="1" applyAlignment="1" applyProtection="1">
      <alignment horizontal="left" vertical="center" wrapText="1"/>
      <protection locked="0"/>
    </xf>
    <xf numFmtId="0" fontId="1" fillId="4" borderId="1" xfId="0" applyFont="1" applyFill="1" applyBorder="1" applyAlignment="1" applyProtection="1">
      <alignment horizontal="left" vertical="center" wrapText="1"/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 applyProtection="1">
      <alignment horizontal="left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/>
      <protection locked="0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0" fillId="0" borderId="14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47625</xdr:rowOff>
        </xdr:from>
        <xdr:to>
          <xdr:col>3</xdr:col>
          <xdr:colOff>200025</xdr:colOff>
          <xdr:row>14</xdr:row>
          <xdr:rowOff>276225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38100</xdr:rowOff>
        </xdr:from>
        <xdr:to>
          <xdr:col>3</xdr:col>
          <xdr:colOff>200025</xdr:colOff>
          <xdr:row>16</xdr:row>
          <xdr:rowOff>266700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47625</xdr:rowOff>
        </xdr:from>
        <xdr:to>
          <xdr:col>4</xdr:col>
          <xdr:colOff>0</xdr:colOff>
          <xdr:row>19</xdr:row>
          <xdr:rowOff>276225</xdr:rowOff>
        </xdr:to>
        <xdr:sp macro="" textlink="">
          <xdr:nvSpPr>
            <xdr:cNvPr id="16390" name="Check Box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16391" name="Check Box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47625</xdr:rowOff>
        </xdr:from>
        <xdr:to>
          <xdr:col>3</xdr:col>
          <xdr:colOff>276225</xdr:colOff>
          <xdr:row>21</xdr:row>
          <xdr:rowOff>276225</xdr:rowOff>
        </xdr:to>
        <xdr:sp macro="" textlink="">
          <xdr:nvSpPr>
            <xdr:cNvPr id="16392" name="Check Box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47625</xdr:rowOff>
        </xdr:from>
        <xdr:to>
          <xdr:col>5</xdr:col>
          <xdr:colOff>200025</xdr:colOff>
          <xdr:row>14</xdr:row>
          <xdr:rowOff>276225</xdr:rowOff>
        </xdr:to>
        <xdr:sp macro="" textlink="">
          <xdr:nvSpPr>
            <xdr:cNvPr id="16393" name="Check Box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47625</xdr:rowOff>
        </xdr:from>
        <xdr:to>
          <xdr:col>5</xdr:col>
          <xdr:colOff>447675</xdr:colOff>
          <xdr:row>15</xdr:row>
          <xdr:rowOff>276225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47625</xdr:rowOff>
        </xdr:from>
        <xdr:to>
          <xdr:col>5</xdr:col>
          <xdr:colOff>619125</xdr:colOff>
          <xdr:row>16</xdr:row>
          <xdr:rowOff>276225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47625</xdr:rowOff>
        </xdr:from>
        <xdr:to>
          <xdr:col>5</xdr:col>
          <xdr:colOff>200025</xdr:colOff>
          <xdr:row>17</xdr:row>
          <xdr:rowOff>276225</xdr:rowOff>
        </xdr:to>
        <xdr:sp macro="" textlink="">
          <xdr:nvSpPr>
            <xdr:cNvPr id="16396" name="Check Box 12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47625</xdr:rowOff>
        </xdr:from>
        <xdr:to>
          <xdr:col>5</xdr:col>
          <xdr:colOff>619125</xdr:colOff>
          <xdr:row>18</xdr:row>
          <xdr:rowOff>276225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47625</xdr:rowOff>
        </xdr:from>
        <xdr:to>
          <xdr:col>5</xdr:col>
          <xdr:colOff>533400</xdr:colOff>
          <xdr:row>19</xdr:row>
          <xdr:rowOff>276225</xdr:rowOff>
        </xdr:to>
        <xdr:sp macro="" textlink="">
          <xdr:nvSpPr>
            <xdr:cNvPr id="16398" name="Check Box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47625</xdr:rowOff>
        </xdr:from>
        <xdr:to>
          <xdr:col>5</xdr:col>
          <xdr:colOff>638175</xdr:colOff>
          <xdr:row>20</xdr:row>
          <xdr:rowOff>276225</xdr:rowOff>
        </xdr:to>
        <xdr:sp macro="" textlink="">
          <xdr:nvSpPr>
            <xdr:cNvPr id="16399" name="Check Box 15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47625</xdr:rowOff>
        </xdr:from>
        <xdr:to>
          <xdr:col>5</xdr:col>
          <xdr:colOff>200025</xdr:colOff>
          <xdr:row>21</xdr:row>
          <xdr:rowOff>276225</xdr:rowOff>
        </xdr:to>
        <xdr:sp macro="" textlink="">
          <xdr:nvSpPr>
            <xdr:cNvPr id="16400" name="Check Box 16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14</xdr:row>
          <xdr:rowOff>47625</xdr:rowOff>
        </xdr:from>
        <xdr:to>
          <xdr:col>7</xdr:col>
          <xdr:colOff>200025</xdr:colOff>
          <xdr:row>14</xdr:row>
          <xdr:rowOff>276225</xdr:rowOff>
        </xdr:to>
        <xdr:sp macro="" textlink="">
          <xdr:nvSpPr>
            <xdr:cNvPr id="16401" name="Check Box 17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47625</xdr:rowOff>
        </xdr:from>
        <xdr:to>
          <xdr:col>7</xdr:col>
          <xdr:colOff>476250</xdr:colOff>
          <xdr:row>15</xdr:row>
          <xdr:rowOff>276225</xdr:rowOff>
        </xdr:to>
        <xdr:sp macro="" textlink="">
          <xdr:nvSpPr>
            <xdr:cNvPr id="16402" name="Check Box 18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47625</xdr:rowOff>
        </xdr:from>
        <xdr:to>
          <xdr:col>7</xdr:col>
          <xdr:colOff>200025</xdr:colOff>
          <xdr:row>16</xdr:row>
          <xdr:rowOff>276225</xdr:rowOff>
        </xdr:to>
        <xdr:sp macro="" textlink="">
          <xdr:nvSpPr>
            <xdr:cNvPr id="16403" name="Check Box 19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47625</xdr:rowOff>
        </xdr:from>
        <xdr:to>
          <xdr:col>7</xdr:col>
          <xdr:colOff>295275</xdr:colOff>
          <xdr:row>17</xdr:row>
          <xdr:rowOff>276225</xdr:rowOff>
        </xdr:to>
        <xdr:sp macro="" textlink="">
          <xdr:nvSpPr>
            <xdr:cNvPr id="16404" name="Check Box 20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18</xdr:row>
          <xdr:rowOff>47625</xdr:rowOff>
        </xdr:from>
        <xdr:to>
          <xdr:col>7</xdr:col>
          <xdr:colOff>590550</xdr:colOff>
          <xdr:row>18</xdr:row>
          <xdr:rowOff>276225</xdr:rowOff>
        </xdr:to>
        <xdr:sp macro="" textlink="">
          <xdr:nvSpPr>
            <xdr:cNvPr id="16405" name="Check Box 21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295275</xdr:rowOff>
        </xdr:from>
        <xdr:to>
          <xdr:col>7</xdr:col>
          <xdr:colOff>466725</xdr:colOff>
          <xdr:row>20</xdr:row>
          <xdr:rowOff>0</xdr:rowOff>
        </xdr:to>
        <xdr:sp macro="" textlink="">
          <xdr:nvSpPr>
            <xdr:cNvPr id="16406" name="Check Box 22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</xdr:row>
          <xdr:rowOff>47625</xdr:rowOff>
        </xdr:from>
        <xdr:to>
          <xdr:col>7</xdr:col>
          <xdr:colOff>400050</xdr:colOff>
          <xdr:row>20</xdr:row>
          <xdr:rowOff>276225</xdr:rowOff>
        </xdr:to>
        <xdr:sp macro="" textlink="">
          <xdr:nvSpPr>
            <xdr:cNvPr id="16407" name="Check Box 23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47625</xdr:rowOff>
        </xdr:from>
        <xdr:to>
          <xdr:col>7</xdr:col>
          <xdr:colOff>200025</xdr:colOff>
          <xdr:row>21</xdr:row>
          <xdr:rowOff>276225</xdr:rowOff>
        </xdr:to>
        <xdr:sp macro="" textlink="">
          <xdr:nvSpPr>
            <xdr:cNvPr id="16408" name="Check Box 24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47625</xdr:rowOff>
        </xdr:from>
        <xdr:to>
          <xdr:col>9</xdr:col>
          <xdr:colOff>314325</xdr:colOff>
          <xdr:row>14</xdr:row>
          <xdr:rowOff>276225</xdr:rowOff>
        </xdr:to>
        <xdr:sp macro="" textlink="">
          <xdr:nvSpPr>
            <xdr:cNvPr id="16409" name="Check Box 25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15</xdr:row>
          <xdr:rowOff>47625</xdr:rowOff>
        </xdr:from>
        <xdr:to>
          <xdr:col>9</xdr:col>
          <xdr:colOff>314325</xdr:colOff>
          <xdr:row>15</xdr:row>
          <xdr:rowOff>276225</xdr:rowOff>
        </xdr:to>
        <xdr:sp macro="" textlink="">
          <xdr:nvSpPr>
            <xdr:cNvPr id="16410" name="Check Box 26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47625</xdr:rowOff>
        </xdr:from>
        <xdr:to>
          <xdr:col>9</xdr:col>
          <xdr:colOff>314325</xdr:colOff>
          <xdr:row>16</xdr:row>
          <xdr:rowOff>276225</xdr:rowOff>
        </xdr:to>
        <xdr:sp macro="" textlink="">
          <xdr:nvSpPr>
            <xdr:cNvPr id="16411" name="Check Box 27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17</xdr:row>
          <xdr:rowOff>47625</xdr:rowOff>
        </xdr:from>
        <xdr:to>
          <xdr:col>9</xdr:col>
          <xdr:colOff>314325</xdr:colOff>
          <xdr:row>17</xdr:row>
          <xdr:rowOff>276225</xdr:rowOff>
        </xdr:to>
        <xdr:sp macro="" textlink="">
          <xdr:nvSpPr>
            <xdr:cNvPr id="16412" name="Check Box 28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18</xdr:row>
          <xdr:rowOff>47625</xdr:rowOff>
        </xdr:from>
        <xdr:to>
          <xdr:col>9</xdr:col>
          <xdr:colOff>314325</xdr:colOff>
          <xdr:row>18</xdr:row>
          <xdr:rowOff>276225</xdr:rowOff>
        </xdr:to>
        <xdr:sp macro="" textlink="">
          <xdr:nvSpPr>
            <xdr:cNvPr id="16413" name="Check Box 29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47625</xdr:rowOff>
        </xdr:from>
        <xdr:to>
          <xdr:col>9</xdr:col>
          <xdr:colOff>314325</xdr:colOff>
          <xdr:row>19</xdr:row>
          <xdr:rowOff>276225</xdr:rowOff>
        </xdr:to>
        <xdr:sp macro="" textlink="">
          <xdr:nvSpPr>
            <xdr:cNvPr id="16414" name="Check Box 30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20</xdr:row>
          <xdr:rowOff>47625</xdr:rowOff>
        </xdr:from>
        <xdr:to>
          <xdr:col>9</xdr:col>
          <xdr:colOff>314325</xdr:colOff>
          <xdr:row>20</xdr:row>
          <xdr:rowOff>276225</xdr:rowOff>
        </xdr:to>
        <xdr:sp macro="" textlink="">
          <xdr:nvSpPr>
            <xdr:cNvPr id="16415" name="Check Box 31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21</xdr:row>
          <xdr:rowOff>47625</xdr:rowOff>
        </xdr:from>
        <xdr:to>
          <xdr:col>9</xdr:col>
          <xdr:colOff>314325</xdr:colOff>
          <xdr:row>21</xdr:row>
          <xdr:rowOff>276225</xdr:rowOff>
        </xdr:to>
        <xdr:sp macro="" textlink="">
          <xdr:nvSpPr>
            <xdr:cNvPr id="16416" name="Check Box 32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35</xdr:row>
          <xdr:rowOff>38100</xdr:rowOff>
        </xdr:from>
        <xdr:to>
          <xdr:col>4</xdr:col>
          <xdr:colOff>285750</xdr:colOff>
          <xdr:row>35</xdr:row>
          <xdr:rowOff>266700</xdr:rowOff>
        </xdr:to>
        <xdr:sp macro="" textlink="">
          <xdr:nvSpPr>
            <xdr:cNvPr id="16417" name="Check Box 33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35</xdr:row>
          <xdr:rowOff>38100</xdr:rowOff>
        </xdr:from>
        <xdr:to>
          <xdr:col>8</xdr:col>
          <xdr:colOff>123825</xdr:colOff>
          <xdr:row>35</xdr:row>
          <xdr:rowOff>266700</xdr:rowOff>
        </xdr:to>
        <xdr:sp macro="" textlink="">
          <xdr:nvSpPr>
            <xdr:cNvPr id="16418" name="Check Box 34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13318" name="Check Box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13319" name="Check Box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13320" name="Check Box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13321" name="Check Box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13322" name="Check Box 1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13323" name="Check Box 11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134471</xdr:colOff>
      <xdr:row>3</xdr:row>
      <xdr:rowOff>112059</xdr:rowOff>
    </xdr:from>
    <xdr:to>
      <xdr:col>7</xdr:col>
      <xdr:colOff>1277470</xdr:colOff>
      <xdr:row>26</xdr:row>
      <xdr:rowOff>69355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027" t="9215" r="3915" b="5761"/>
        <a:stretch/>
      </xdr:blipFill>
      <xdr:spPr>
        <a:xfrm>
          <a:off x="134471" y="728383"/>
          <a:ext cx="6174440" cy="43387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</xdr:row>
          <xdr:rowOff>161925</xdr:rowOff>
        </xdr:from>
        <xdr:to>
          <xdr:col>3</xdr:col>
          <xdr:colOff>161925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</xdr:row>
          <xdr:rowOff>180975</xdr:rowOff>
        </xdr:from>
        <xdr:to>
          <xdr:col>7</xdr:col>
          <xdr:colOff>542925</xdr:colOff>
          <xdr:row>3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490818</xdr:colOff>
      <xdr:row>9</xdr:row>
      <xdr:rowOff>141194</xdr:rowOff>
    </xdr:from>
    <xdr:to>
      <xdr:col>5</xdr:col>
      <xdr:colOff>671793</xdr:colOff>
      <xdr:row>10</xdr:row>
      <xdr:rowOff>141194</xdr:rowOff>
    </xdr:to>
    <xdr:sp macro="" textlink="">
      <xdr:nvSpPr>
        <xdr:cNvPr id="4" name="Elipse 3"/>
        <xdr:cNvSpPr/>
      </xdr:nvSpPr>
      <xdr:spPr>
        <a:xfrm>
          <a:off x="4267200" y="1900518"/>
          <a:ext cx="180975" cy="1905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7</xdr:col>
      <xdr:colOff>15689</xdr:colOff>
      <xdr:row>14</xdr:row>
      <xdr:rowOff>80122</xdr:rowOff>
    </xdr:from>
    <xdr:to>
      <xdr:col>7</xdr:col>
      <xdr:colOff>193862</xdr:colOff>
      <xdr:row>15</xdr:row>
      <xdr:rowOff>80122</xdr:rowOff>
    </xdr:to>
    <xdr:sp macro="" textlink="">
      <xdr:nvSpPr>
        <xdr:cNvPr id="7" name="Elipse 6"/>
        <xdr:cNvSpPr/>
      </xdr:nvSpPr>
      <xdr:spPr>
        <a:xfrm>
          <a:off x="5047130" y="2791946"/>
          <a:ext cx="178173" cy="19050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0</xdr:col>
      <xdr:colOff>180975</xdr:colOff>
      <xdr:row>35</xdr:row>
      <xdr:rowOff>85725</xdr:rowOff>
    </xdr:from>
    <xdr:to>
      <xdr:col>0</xdr:col>
      <xdr:colOff>361950</xdr:colOff>
      <xdr:row>36</xdr:row>
      <xdr:rowOff>85725</xdr:rowOff>
    </xdr:to>
    <xdr:sp macro="" textlink="">
      <xdr:nvSpPr>
        <xdr:cNvPr id="8" name="Elipse 7"/>
        <xdr:cNvSpPr/>
      </xdr:nvSpPr>
      <xdr:spPr>
        <a:xfrm>
          <a:off x="180975" y="6800850"/>
          <a:ext cx="180975" cy="19050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4</xdr:col>
      <xdr:colOff>190500</xdr:colOff>
      <xdr:row>35</xdr:row>
      <xdr:rowOff>85725</xdr:rowOff>
    </xdr:from>
    <xdr:to>
      <xdr:col>4</xdr:col>
      <xdr:colOff>371475</xdr:colOff>
      <xdr:row>36</xdr:row>
      <xdr:rowOff>85725</xdr:rowOff>
    </xdr:to>
    <xdr:sp macro="" textlink="">
      <xdr:nvSpPr>
        <xdr:cNvPr id="9" name="Elipse 8"/>
        <xdr:cNvSpPr/>
      </xdr:nvSpPr>
      <xdr:spPr>
        <a:xfrm>
          <a:off x="3371850" y="6800850"/>
          <a:ext cx="180975" cy="1905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oneCellAnchor>
    <xdr:from>
      <xdr:col>5</xdr:col>
      <xdr:colOff>67797</xdr:colOff>
      <xdr:row>9</xdr:row>
      <xdr:rowOff>104444</xdr:rowOff>
    </xdr:from>
    <xdr:ext cx="346822" cy="264560"/>
    <xdr:sp macro="" textlink="">
      <xdr:nvSpPr>
        <xdr:cNvPr id="5" name="CuadroTexto 4"/>
        <xdr:cNvSpPr txBox="1"/>
      </xdr:nvSpPr>
      <xdr:spPr>
        <a:xfrm>
          <a:off x="3844179" y="1863768"/>
          <a:ext cx="346822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CL" sz="1100" b="1"/>
            <a:t>R1</a:t>
          </a:r>
        </a:p>
      </xdr:txBody>
    </xdr:sp>
    <xdr:clientData/>
  </xdr:oneCellAnchor>
  <xdr:twoCellAnchor>
    <xdr:from>
      <xdr:col>5</xdr:col>
      <xdr:colOff>190500</xdr:colOff>
      <xdr:row>5</xdr:row>
      <xdr:rowOff>134470</xdr:rowOff>
    </xdr:from>
    <xdr:to>
      <xdr:col>7</xdr:col>
      <xdr:colOff>1199029</xdr:colOff>
      <xdr:row>21</xdr:row>
      <xdr:rowOff>179293</xdr:rowOff>
    </xdr:to>
    <xdr:sp macro="" textlink="">
      <xdr:nvSpPr>
        <xdr:cNvPr id="10" name="Forma libre 9"/>
        <xdr:cNvSpPr/>
      </xdr:nvSpPr>
      <xdr:spPr>
        <a:xfrm>
          <a:off x="3966882" y="1131794"/>
          <a:ext cx="2263588" cy="3092823"/>
        </a:xfrm>
        <a:custGeom>
          <a:avLst/>
          <a:gdLst>
            <a:gd name="connsiteX0" fmla="*/ 1221441 w 2263588"/>
            <a:gd name="connsiteY0" fmla="*/ 112058 h 3765176"/>
            <a:gd name="connsiteX1" fmla="*/ 0 w 2263588"/>
            <a:gd name="connsiteY1" fmla="*/ 3765176 h 3765176"/>
            <a:gd name="connsiteX2" fmla="*/ 2263588 w 2263588"/>
            <a:gd name="connsiteY2" fmla="*/ 3697941 h 3765176"/>
            <a:gd name="connsiteX3" fmla="*/ 2263588 w 2263588"/>
            <a:gd name="connsiteY3" fmla="*/ 0 h 3765176"/>
            <a:gd name="connsiteX4" fmla="*/ 1221441 w 2263588"/>
            <a:gd name="connsiteY4" fmla="*/ 112058 h 37651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263588" h="3765176">
              <a:moveTo>
                <a:pt x="1221441" y="112058"/>
              </a:moveTo>
              <a:lnTo>
                <a:pt x="0" y="3765176"/>
              </a:lnTo>
              <a:lnTo>
                <a:pt x="2263588" y="3697941"/>
              </a:lnTo>
              <a:lnTo>
                <a:pt x="2263588" y="0"/>
              </a:lnTo>
              <a:lnTo>
                <a:pt x="1221441" y="112058"/>
              </a:lnTo>
              <a:close/>
            </a:path>
          </a:pathLst>
        </a:custGeom>
        <a:solidFill>
          <a:srgbClr val="FF0000">
            <a:alpha val="38824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oneCellAnchor>
    <xdr:from>
      <xdr:col>5</xdr:col>
      <xdr:colOff>900393</xdr:colOff>
      <xdr:row>15</xdr:row>
      <xdr:rowOff>142529</xdr:rowOff>
    </xdr:from>
    <xdr:ext cx="937371" cy="436786"/>
    <xdr:sp macro="" textlink="">
      <xdr:nvSpPr>
        <xdr:cNvPr id="12" name="CuadroTexto 11"/>
        <xdr:cNvSpPr txBox="1"/>
      </xdr:nvSpPr>
      <xdr:spPr>
        <a:xfrm>
          <a:off x="4676775" y="3044853"/>
          <a:ext cx="937371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CL" sz="1100" b="1"/>
            <a:t>Sector Faena constructiva</a:t>
          </a:r>
        </a:p>
      </xdr:txBody>
    </xdr:sp>
    <xdr:clientData/>
  </xdr:oneCellAnchor>
  <xdr:twoCellAnchor>
    <xdr:from>
      <xdr:col>5</xdr:col>
      <xdr:colOff>519954</xdr:colOff>
      <xdr:row>7</xdr:row>
      <xdr:rowOff>159124</xdr:rowOff>
    </xdr:from>
    <xdr:to>
      <xdr:col>5</xdr:col>
      <xdr:colOff>700929</xdr:colOff>
      <xdr:row>8</xdr:row>
      <xdr:rowOff>159124</xdr:rowOff>
    </xdr:to>
    <xdr:sp macro="" textlink="">
      <xdr:nvSpPr>
        <xdr:cNvPr id="14" name="Elipse 13"/>
        <xdr:cNvSpPr/>
      </xdr:nvSpPr>
      <xdr:spPr>
        <a:xfrm>
          <a:off x="4296336" y="1537448"/>
          <a:ext cx="180975" cy="1905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oneCellAnchor>
    <xdr:from>
      <xdr:col>5</xdr:col>
      <xdr:colOff>179296</xdr:colOff>
      <xdr:row>5</xdr:row>
      <xdr:rowOff>150450</xdr:rowOff>
    </xdr:from>
    <xdr:ext cx="346822" cy="264560"/>
    <xdr:sp macro="" textlink="">
      <xdr:nvSpPr>
        <xdr:cNvPr id="15" name="CuadroTexto 14"/>
        <xdr:cNvSpPr txBox="1"/>
      </xdr:nvSpPr>
      <xdr:spPr>
        <a:xfrm>
          <a:off x="3955678" y="1147774"/>
          <a:ext cx="346822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CL" sz="1100" b="1"/>
            <a:t>R2</a:t>
          </a:r>
        </a:p>
      </xdr:txBody>
    </xdr:sp>
    <xdr:clientData/>
  </xdr:oneCellAnchor>
  <xdr:twoCellAnchor>
    <xdr:from>
      <xdr:col>4</xdr:col>
      <xdr:colOff>201706</xdr:colOff>
      <xdr:row>37</xdr:row>
      <xdr:rowOff>89648</xdr:rowOff>
    </xdr:from>
    <xdr:to>
      <xdr:col>4</xdr:col>
      <xdr:colOff>382681</xdr:colOff>
      <xdr:row>38</xdr:row>
      <xdr:rowOff>89648</xdr:rowOff>
    </xdr:to>
    <xdr:sp macro="" textlink="">
      <xdr:nvSpPr>
        <xdr:cNvPr id="16" name="Elipse 15"/>
        <xdr:cNvSpPr/>
      </xdr:nvSpPr>
      <xdr:spPr>
        <a:xfrm>
          <a:off x="3372971" y="7182972"/>
          <a:ext cx="180975" cy="1905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/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/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/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/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/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/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/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/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/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/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/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/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/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/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/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/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/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/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11206</xdr:colOff>
      <xdr:row>18</xdr:row>
      <xdr:rowOff>1</xdr:rowOff>
    </xdr:from>
    <xdr:to>
      <xdr:col>5</xdr:col>
      <xdr:colOff>649941</xdr:colOff>
      <xdr:row>22</xdr:row>
      <xdr:rowOff>280147</xdr:rowOff>
    </xdr:to>
    <xdr:cxnSp macro="">
      <xdr:nvCxnSpPr>
        <xdr:cNvPr id="24" name="5 Conector recto"/>
        <xdr:cNvCxnSpPr/>
      </xdr:nvCxnSpPr>
      <xdr:spPr>
        <a:xfrm>
          <a:off x="1535206" y="3216089"/>
          <a:ext cx="3328147" cy="9973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6724</xdr:colOff>
      <xdr:row>25</xdr:row>
      <xdr:rowOff>51548</xdr:rowOff>
    </xdr:from>
    <xdr:to>
      <xdr:col>5</xdr:col>
      <xdr:colOff>645459</xdr:colOff>
      <xdr:row>30</xdr:row>
      <xdr:rowOff>264460</xdr:rowOff>
    </xdr:to>
    <xdr:cxnSp macro="">
      <xdr:nvCxnSpPr>
        <xdr:cNvPr id="26" name="5 Conector recto"/>
        <xdr:cNvCxnSpPr/>
      </xdr:nvCxnSpPr>
      <xdr:spPr>
        <a:xfrm>
          <a:off x="1530724" y="4657166"/>
          <a:ext cx="3328147" cy="9973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/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/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/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/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/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/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/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/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/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/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/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/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/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/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/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/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/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/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/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/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/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/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/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/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/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/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/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/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/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/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24848</xdr:rowOff>
    </xdr:to>
    <xdr:sp macro="" textlink="">
      <xdr:nvSpPr>
        <xdr:cNvPr id="54" name="53 CuadroTexto"/>
        <xdr:cNvSpPr txBox="1"/>
      </xdr:nvSpPr>
      <xdr:spPr>
        <a:xfrm>
          <a:off x="5390205" y="4882825"/>
          <a:ext cx="1076738" cy="724501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 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/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/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/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/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/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/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/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/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/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/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/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/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/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/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14</xdr:col>
      <xdr:colOff>0</xdr:colOff>
      <xdr:row>16</xdr:row>
      <xdr:rowOff>107012</xdr:rowOff>
    </xdr:to>
    <xdr:cxnSp macro="">
      <xdr:nvCxnSpPr>
        <xdr:cNvPr id="112" name="111 Conector recto de flecha"/>
        <xdr:cNvCxnSpPr/>
      </xdr:nvCxnSpPr>
      <xdr:spPr>
        <a:xfrm>
          <a:off x="4503420" y="3200400"/>
          <a:ext cx="1219200" cy="33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/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/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/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/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/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/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/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/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/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/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/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/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/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/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2" name="2 Conector recto de flecha"/>
        <xdr:cNvCxnSpPr/>
      </xdr:nvCxnSpPr>
      <xdr:spPr>
        <a:xfrm flipV="1">
          <a:off x="2249091" y="190092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3" name="5 Conector recto de flecha"/>
        <xdr:cNvCxnSpPr/>
      </xdr:nvCxnSpPr>
      <xdr:spPr>
        <a:xfrm flipV="1">
          <a:off x="2257613" y="226337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4" name="6 Conector recto de flecha"/>
        <xdr:cNvCxnSpPr/>
      </xdr:nvCxnSpPr>
      <xdr:spPr>
        <a:xfrm flipV="1">
          <a:off x="2266825" y="26127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5" name="7 Conector recto de flecha"/>
        <xdr:cNvCxnSpPr/>
      </xdr:nvCxnSpPr>
      <xdr:spPr>
        <a:xfrm flipV="1">
          <a:off x="3603741" y="186976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6" name="8 Conector recto de flecha"/>
        <xdr:cNvCxnSpPr/>
      </xdr:nvCxnSpPr>
      <xdr:spPr>
        <a:xfrm flipV="1">
          <a:off x="3612263" y="223221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7" name="9 Conector recto de flecha"/>
        <xdr:cNvCxnSpPr/>
      </xdr:nvCxnSpPr>
      <xdr:spPr>
        <a:xfrm flipV="1">
          <a:off x="3627428" y="25816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8" name="10 Conector recto de flecha"/>
        <xdr:cNvCxnSpPr/>
      </xdr:nvCxnSpPr>
      <xdr:spPr>
        <a:xfrm flipV="1">
          <a:off x="2255044" y="333920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9" name="11 Conector recto de flecha"/>
        <xdr:cNvCxnSpPr/>
      </xdr:nvCxnSpPr>
      <xdr:spPr>
        <a:xfrm flipV="1">
          <a:off x="2263566" y="370165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0" name="12 Conector recto de flecha"/>
        <xdr:cNvCxnSpPr/>
      </xdr:nvCxnSpPr>
      <xdr:spPr>
        <a:xfrm flipV="1">
          <a:off x="2272778" y="405106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1" name="13 Conector recto de flecha"/>
        <xdr:cNvCxnSpPr/>
      </xdr:nvCxnSpPr>
      <xdr:spPr>
        <a:xfrm flipV="1">
          <a:off x="3614947" y="3345153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2" name="14 Conector recto de flecha"/>
        <xdr:cNvCxnSpPr/>
      </xdr:nvCxnSpPr>
      <xdr:spPr>
        <a:xfrm flipV="1">
          <a:off x="3623469" y="370760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3" name="15 Conector recto de flecha"/>
        <xdr:cNvCxnSpPr/>
      </xdr:nvCxnSpPr>
      <xdr:spPr>
        <a:xfrm flipV="1">
          <a:off x="3632681" y="4054078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4" name="16 Conector recto de flecha"/>
        <xdr:cNvCxnSpPr/>
      </xdr:nvCxnSpPr>
      <xdr:spPr>
        <a:xfrm flipV="1">
          <a:off x="2255044" y="476556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5" name="17 Conector recto de flecha"/>
        <xdr:cNvCxnSpPr/>
      </xdr:nvCxnSpPr>
      <xdr:spPr>
        <a:xfrm flipV="1">
          <a:off x="2263566" y="512802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6" name="18 Conector recto de flecha"/>
        <xdr:cNvCxnSpPr/>
      </xdr:nvCxnSpPr>
      <xdr:spPr>
        <a:xfrm flipV="1">
          <a:off x="2278731" y="547743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17" name="19 Conector recto de flecha"/>
        <xdr:cNvCxnSpPr/>
      </xdr:nvCxnSpPr>
      <xdr:spPr>
        <a:xfrm flipV="1">
          <a:off x="3583782" y="477152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18" name="20 Conector recto de flecha"/>
        <xdr:cNvCxnSpPr/>
      </xdr:nvCxnSpPr>
      <xdr:spPr>
        <a:xfrm flipV="1">
          <a:off x="3592304" y="513397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19" name="21 Conector recto de flecha"/>
        <xdr:cNvCxnSpPr/>
      </xdr:nvCxnSpPr>
      <xdr:spPr>
        <a:xfrm flipV="1">
          <a:off x="3607469" y="5480447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4339" name="Check Box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4340" name="Check Box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18</xdr:row>
      <xdr:rowOff>0</xdr:rowOff>
    </xdr:from>
    <xdr:to>
      <xdr:col>6</xdr:col>
      <xdr:colOff>0</xdr:colOff>
      <xdr:row>22</xdr:row>
      <xdr:rowOff>280147</xdr:rowOff>
    </xdr:to>
    <xdr:cxnSp macro="">
      <xdr:nvCxnSpPr>
        <xdr:cNvPr id="24" name="5 Conector recto"/>
        <xdr:cNvCxnSpPr/>
      </xdr:nvCxnSpPr>
      <xdr:spPr>
        <a:xfrm>
          <a:off x="1524000" y="3216088"/>
          <a:ext cx="3361765" cy="9973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6723</xdr:colOff>
      <xdr:row>25</xdr:row>
      <xdr:rowOff>51547</xdr:rowOff>
    </xdr:from>
    <xdr:to>
      <xdr:col>6</xdr:col>
      <xdr:colOff>6723</xdr:colOff>
      <xdr:row>30</xdr:row>
      <xdr:rowOff>264460</xdr:rowOff>
    </xdr:to>
    <xdr:cxnSp macro="">
      <xdr:nvCxnSpPr>
        <xdr:cNvPr id="26" name="5 Conector recto"/>
        <xdr:cNvCxnSpPr/>
      </xdr:nvCxnSpPr>
      <xdr:spPr>
        <a:xfrm>
          <a:off x="1530723" y="4657165"/>
          <a:ext cx="3361765" cy="9973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/>
        <xdr:cNvCxnSpPr/>
      </xdr:nvCxnSpPr>
      <xdr:spPr>
        <a:xfrm>
          <a:off x="1539875" y="1079500"/>
          <a:ext cx="819043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/>
        <xdr:cNvCxnSpPr/>
      </xdr:nvCxnSpPr>
      <xdr:spPr>
        <a:xfrm>
          <a:off x="1533525" y="1330936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4" name="5 Abrir llave"/>
        <xdr:cNvSpPr/>
      </xdr:nvSpPr>
      <xdr:spPr>
        <a:xfrm>
          <a:off x="533401" y="3009900"/>
          <a:ext cx="114300" cy="187944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5" name="7 Conector recto de flecha"/>
        <xdr:cNvCxnSpPr/>
      </xdr:nvCxnSpPr>
      <xdr:spPr>
        <a:xfrm flipV="1">
          <a:off x="1540852" y="1762858"/>
          <a:ext cx="8231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6" name="8 Conector recto de flecha"/>
        <xdr:cNvCxnSpPr/>
      </xdr:nvCxnSpPr>
      <xdr:spPr>
        <a:xfrm flipV="1">
          <a:off x="1540850" y="2441332"/>
          <a:ext cx="8231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7" name="9 Conector recto de flecha"/>
        <xdr:cNvCxnSpPr/>
      </xdr:nvCxnSpPr>
      <xdr:spPr>
        <a:xfrm flipV="1">
          <a:off x="1533525" y="3141786"/>
          <a:ext cx="83265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8" name="10 Conector recto de flecha"/>
        <xdr:cNvCxnSpPr/>
      </xdr:nvCxnSpPr>
      <xdr:spPr>
        <a:xfrm flipV="1">
          <a:off x="1533525" y="3829784"/>
          <a:ext cx="83265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9" name="11 Conector recto de flecha"/>
        <xdr:cNvCxnSpPr/>
      </xdr:nvCxnSpPr>
      <xdr:spPr>
        <a:xfrm flipV="1">
          <a:off x="1533525" y="4515584"/>
          <a:ext cx="83265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0" name="12 Conector recto de flecha"/>
        <xdr:cNvCxnSpPr/>
      </xdr:nvCxnSpPr>
      <xdr:spPr>
        <a:xfrm flipV="1">
          <a:off x="1533525" y="5194057"/>
          <a:ext cx="83265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1" name="13 Conector recto de flecha"/>
        <xdr:cNvCxnSpPr/>
      </xdr:nvCxnSpPr>
      <xdr:spPr>
        <a:xfrm flipV="1">
          <a:off x="1533525" y="5925284"/>
          <a:ext cx="83265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2" name="14 Conector recto de flecha"/>
        <xdr:cNvCxnSpPr/>
      </xdr:nvCxnSpPr>
      <xdr:spPr>
        <a:xfrm flipV="1">
          <a:off x="1533525" y="6611084"/>
          <a:ext cx="83265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3" name="15 Conector recto de flecha"/>
        <xdr:cNvCxnSpPr/>
      </xdr:nvCxnSpPr>
      <xdr:spPr>
        <a:xfrm>
          <a:off x="1533525" y="2010509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4" name="16 Conector recto de flecha"/>
        <xdr:cNvCxnSpPr/>
      </xdr:nvCxnSpPr>
      <xdr:spPr>
        <a:xfrm>
          <a:off x="1533525" y="2696309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5" name="17 Conector recto de flecha"/>
        <xdr:cNvCxnSpPr/>
      </xdr:nvCxnSpPr>
      <xdr:spPr>
        <a:xfrm>
          <a:off x="1533525" y="3374782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6" name="18 Conector recto de flecha"/>
        <xdr:cNvCxnSpPr/>
      </xdr:nvCxnSpPr>
      <xdr:spPr>
        <a:xfrm>
          <a:off x="1533525" y="4077434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17" name="19 Conector recto de flecha"/>
        <xdr:cNvCxnSpPr/>
      </xdr:nvCxnSpPr>
      <xdr:spPr>
        <a:xfrm>
          <a:off x="1533525" y="4770561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18" name="20 Conector recto de flecha"/>
        <xdr:cNvCxnSpPr/>
      </xdr:nvCxnSpPr>
      <xdr:spPr>
        <a:xfrm>
          <a:off x="1533525" y="5449034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19" name="21 Conector recto de flecha"/>
        <xdr:cNvCxnSpPr/>
      </xdr:nvCxnSpPr>
      <xdr:spPr>
        <a:xfrm>
          <a:off x="1533525" y="6172934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0" name="22 Conector recto de flecha"/>
        <xdr:cNvCxnSpPr/>
      </xdr:nvCxnSpPr>
      <xdr:spPr>
        <a:xfrm>
          <a:off x="1533525" y="6858734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21" name="31 Conector recto de flecha"/>
        <xdr:cNvCxnSpPr/>
      </xdr:nvCxnSpPr>
      <xdr:spPr>
        <a:xfrm>
          <a:off x="2828925" y="10770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22" name="32 Conector recto de flecha"/>
        <xdr:cNvCxnSpPr/>
      </xdr:nvCxnSpPr>
      <xdr:spPr>
        <a:xfrm>
          <a:off x="2828925" y="175553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23" name="33 Conector recto de flecha"/>
        <xdr:cNvCxnSpPr/>
      </xdr:nvCxnSpPr>
      <xdr:spPr>
        <a:xfrm>
          <a:off x="2828925" y="244133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24" name="34 Conector recto de flecha"/>
        <xdr:cNvCxnSpPr/>
      </xdr:nvCxnSpPr>
      <xdr:spPr>
        <a:xfrm>
          <a:off x="2828925" y="31344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25" name="35 Conector recto de flecha"/>
        <xdr:cNvCxnSpPr/>
      </xdr:nvCxnSpPr>
      <xdr:spPr>
        <a:xfrm flipV="1">
          <a:off x="2829791" y="3829464"/>
          <a:ext cx="2151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26" name="36 Conector recto de flecha"/>
        <xdr:cNvCxnSpPr/>
      </xdr:nvCxnSpPr>
      <xdr:spPr>
        <a:xfrm>
          <a:off x="2828925" y="45229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27" name="37 Conector recto de flecha"/>
        <xdr:cNvCxnSpPr/>
      </xdr:nvCxnSpPr>
      <xdr:spPr>
        <a:xfrm>
          <a:off x="2828925" y="52087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28" name="38 Conector recto de flecha"/>
        <xdr:cNvCxnSpPr/>
      </xdr:nvCxnSpPr>
      <xdr:spPr>
        <a:xfrm>
          <a:off x="2828925" y="59252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29" name="39 Conector recto de flecha"/>
        <xdr:cNvCxnSpPr/>
      </xdr:nvCxnSpPr>
      <xdr:spPr>
        <a:xfrm>
          <a:off x="2828925" y="6618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30" name="40 Conector recto"/>
        <xdr:cNvCxnSpPr/>
      </xdr:nvCxnSpPr>
      <xdr:spPr>
        <a:xfrm>
          <a:off x="3028026" y="963706"/>
          <a:ext cx="11206" cy="5804086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31" name="51 Conector recto de flecha"/>
        <xdr:cNvCxnSpPr/>
      </xdr:nvCxnSpPr>
      <xdr:spPr>
        <a:xfrm flipV="1">
          <a:off x="4219293" y="3962400"/>
          <a:ext cx="282" cy="43199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24848</xdr:rowOff>
    </xdr:to>
    <xdr:sp macro="" textlink="">
      <xdr:nvSpPr>
        <xdr:cNvPr id="32" name="53 CuadroTexto"/>
        <xdr:cNvSpPr txBox="1"/>
      </xdr:nvSpPr>
      <xdr:spPr>
        <a:xfrm>
          <a:off x="5388548" y="5106041"/>
          <a:ext cx="1081294" cy="719532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 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33" name="54 CuadroTexto"/>
        <xdr:cNvSpPr txBox="1"/>
      </xdr:nvSpPr>
      <xdr:spPr>
        <a:xfrm>
          <a:off x="3735860" y="5172781"/>
          <a:ext cx="964095" cy="652797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34" name="74 Abrir llave"/>
        <xdr:cNvSpPr/>
      </xdr:nvSpPr>
      <xdr:spPr>
        <a:xfrm>
          <a:off x="533400" y="904875"/>
          <a:ext cx="105415" cy="2003272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35" name="75 Abrir llave"/>
        <xdr:cNvSpPr/>
      </xdr:nvSpPr>
      <xdr:spPr>
        <a:xfrm>
          <a:off x="533400" y="5029200"/>
          <a:ext cx="114300" cy="18984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36" name="76 Conector angular"/>
        <xdr:cNvCxnSpPr/>
      </xdr:nvCxnSpPr>
      <xdr:spPr>
        <a:xfrm rot="5400000" flipH="1" flipV="1">
          <a:off x="2061554" y="1185007"/>
          <a:ext cx="274515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37" name="77 Conector angular"/>
        <xdr:cNvCxnSpPr/>
      </xdr:nvCxnSpPr>
      <xdr:spPr>
        <a:xfrm rot="5400000" flipH="1" flipV="1">
          <a:off x="2068758" y="1863600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38" name="78 Conector angular"/>
        <xdr:cNvCxnSpPr/>
      </xdr:nvCxnSpPr>
      <xdr:spPr>
        <a:xfrm rot="5400000" flipH="1" flipV="1">
          <a:off x="2068758" y="2534746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39" name="79 Conector angular"/>
        <xdr:cNvCxnSpPr/>
      </xdr:nvCxnSpPr>
      <xdr:spPr>
        <a:xfrm rot="5400000" flipH="1" flipV="1">
          <a:off x="2068758" y="3235200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40" name="80 Conector angular"/>
        <xdr:cNvCxnSpPr/>
      </xdr:nvCxnSpPr>
      <xdr:spPr>
        <a:xfrm rot="5400000" flipH="1" flipV="1">
          <a:off x="2069624" y="3921068"/>
          <a:ext cx="261021" cy="72455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41" name="81 Conector angular"/>
        <xdr:cNvCxnSpPr/>
      </xdr:nvCxnSpPr>
      <xdr:spPr>
        <a:xfrm rot="5400000" flipH="1" flipV="1">
          <a:off x="2071755" y="4608998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42" name="82 Conector angular"/>
        <xdr:cNvCxnSpPr/>
      </xdr:nvCxnSpPr>
      <xdr:spPr>
        <a:xfrm rot="5400000" flipH="1" flipV="1">
          <a:off x="2076085" y="5287471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43" name="83 Conector angular"/>
        <xdr:cNvCxnSpPr/>
      </xdr:nvCxnSpPr>
      <xdr:spPr>
        <a:xfrm rot="5400000" flipH="1" flipV="1">
          <a:off x="2076085" y="6011372"/>
          <a:ext cx="261021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44" name="84 Conector angular"/>
        <xdr:cNvCxnSpPr/>
      </xdr:nvCxnSpPr>
      <xdr:spPr>
        <a:xfrm rot="5400000" flipH="1" flipV="1">
          <a:off x="2083395" y="6702173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45" name="101 Conector recto de flecha"/>
        <xdr:cNvCxnSpPr/>
      </xdr:nvCxnSpPr>
      <xdr:spPr>
        <a:xfrm>
          <a:off x="3787378" y="3815928"/>
          <a:ext cx="175022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46" name="109 Conector recto de flecha"/>
        <xdr:cNvCxnSpPr/>
      </xdr:nvCxnSpPr>
      <xdr:spPr>
        <a:xfrm flipV="1">
          <a:off x="1539093" y="7303269"/>
          <a:ext cx="2408537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14</xdr:col>
      <xdr:colOff>0</xdr:colOff>
      <xdr:row>16</xdr:row>
      <xdr:rowOff>107012</xdr:rowOff>
    </xdr:to>
    <xdr:cxnSp macro="">
      <xdr:nvCxnSpPr>
        <xdr:cNvPr id="47" name="111 Conector recto de flecha"/>
        <xdr:cNvCxnSpPr/>
      </xdr:nvCxnSpPr>
      <xdr:spPr>
        <a:xfrm>
          <a:off x="4491990" y="3811905"/>
          <a:ext cx="1156335" cy="33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48" name="115 Conector recto de flecha"/>
        <xdr:cNvCxnSpPr/>
      </xdr:nvCxnSpPr>
      <xdr:spPr>
        <a:xfrm flipV="1">
          <a:off x="4486275" y="7286625"/>
          <a:ext cx="115761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49" name="117 Conector recto de flecha"/>
        <xdr:cNvCxnSpPr/>
      </xdr:nvCxnSpPr>
      <xdr:spPr>
        <a:xfrm flipV="1">
          <a:off x="5934075" y="3962400"/>
          <a:ext cx="282" cy="43199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50" name="118 Conector recto de flecha"/>
        <xdr:cNvCxnSpPr/>
      </xdr:nvCxnSpPr>
      <xdr:spPr>
        <a:xfrm flipH="1" flipV="1">
          <a:off x="4219575" y="4773431"/>
          <a:ext cx="2" cy="39800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51" name="442 Cuadro de texto"/>
        <xdr:cNvSpPr txBox="1"/>
      </xdr:nvSpPr>
      <xdr:spPr>
        <a:xfrm>
          <a:off x="3781425" y="3190875"/>
          <a:ext cx="927100" cy="44577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52" name="443 Cuadro de texto"/>
        <xdr:cNvSpPr txBox="1"/>
      </xdr:nvSpPr>
      <xdr:spPr>
        <a:xfrm>
          <a:off x="5438775" y="3313430"/>
          <a:ext cx="935990" cy="39814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53" name="440 Cuadro de texto"/>
        <xdr:cNvSpPr txBox="1"/>
      </xdr:nvSpPr>
      <xdr:spPr>
        <a:xfrm>
          <a:off x="5610225" y="3133725"/>
          <a:ext cx="542925" cy="2794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54" name="131 Conector recto de flecha"/>
        <xdr:cNvCxnSpPr/>
      </xdr:nvCxnSpPr>
      <xdr:spPr>
        <a:xfrm flipH="1" flipV="1">
          <a:off x="5920978" y="4836438"/>
          <a:ext cx="2" cy="25003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55" name="132 Conector recto de flecha"/>
        <xdr:cNvCxnSpPr/>
      </xdr:nvCxnSpPr>
      <xdr:spPr>
        <a:xfrm>
          <a:off x="5004192" y="3812381"/>
          <a:ext cx="243" cy="148402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56" name="135 Conector recto de flecha"/>
        <xdr:cNvCxnSpPr/>
      </xdr:nvCxnSpPr>
      <xdr:spPr>
        <a:xfrm flipH="1" flipV="1">
          <a:off x="5001829" y="5770245"/>
          <a:ext cx="477" cy="1517515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57" name="140 Conector recto de flecha"/>
        <xdr:cNvCxnSpPr/>
      </xdr:nvCxnSpPr>
      <xdr:spPr>
        <a:xfrm>
          <a:off x="5261612" y="5419137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58" name="144 Conector recto de flecha"/>
        <xdr:cNvCxnSpPr/>
      </xdr:nvCxnSpPr>
      <xdr:spPr>
        <a:xfrm>
          <a:off x="4221786" y="6736827"/>
          <a:ext cx="387" cy="449353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59" name="147 Conector recto de flecha"/>
        <xdr:cNvCxnSpPr/>
      </xdr:nvCxnSpPr>
      <xdr:spPr>
        <a:xfrm>
          <a:off x="4213514" y="5847894"/>
          <a:ext cx="6061" cy="47201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60" name="513 Cuadro de texto"/>
        <xdr:cNvSpPr txBox="1"/>
      </xdr:nvSpPr>
      <xdr:spPr>
        <a:xfrm>
          <a:off x="5216797" y="6891545"/>
          <a:ext cx="1309067" cy="297759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/>
        <xdr:cNvCxnSpPr/>
      </xdr:nvCxnSpPr>
      <xdr:spPr>
        <a:xfrm>
          <a:off x="2997777" y="3830782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13" Type="http://schemas.openxmlformats.org/officeDocument/2006/relationships/ctrlProp" Target="../ctrlProps/ctrlProp5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9.xml"/><Relationship Id="rId12" Type="http://schemas.openxmlformats.org/officeDocument/2006/relationships/ctrlProp" Target="../ctrlProps/ctrlProp5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8.xml"/><Relationship Id="rId11" Type="http://schemas.openxmlformats.org/officeDocument/2006/relationships/ctrlProp" Target="../ctrlProps/ctrlProp53.xml"/><Relationship Id="rId5" Type="http://schemas.openxmlformats.org/officeDocument/2006/relationships/ctrlProp" Target="../ctrlProps/ctrlProp47.xml"/><Relationship Id="rId10" Type="http://schemas.openxmlformats.org/officeDocument/2006/relationships/ctrlProp" Target="../ctrlProps/ctrlProp52.xml"/><Relationship Id="rId4" Type="http://schemas.openxmlformats.org/officeDocument/2006/relationships/ctrlProp" Target="../ctrlProps/ctrlProp46.xml"/><Relationship Id="rId9" Type="http://schemas.openxmlformats.org/officeDocument/2006/relationships/ctrlProp" Target="../ctrlProps/ctrlProp51.xml"/><Relationship Id="rId14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6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1.xml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9"/>
  <sheetViews>
    <sheetView showGridLines="0" view="pageLayout" zoomScale="85" zoomScaleNormal="100" zoomScalePageLayoutView="85" workbookViewId="0">
      <selection activeCell="G11" sqref="G11:J11"/>
    </sheetView>
  </sheetViews>
  <sheetFormatPr baseColWidth="10" defaultColWidth="11.42578125" defaultRowHeight="15" x14ac:dyDescent="0.25"/>
  <cols>
    <col min="1" max="2" width="11.42578125" customWidth="1"/>
    <col min="3" max="8" width="9" customWidth="1"/>
    <col min="9" max="9" width="7.42578125" customWidth="1"/>
    <col min="10" max="10" width="4.85546875" customWidth="1"/>
    <col min="13" max="13" width="17" customWidth="1"/>
  </cols>
  <sheetData>
    <row r="1" spans="1:10" ht="18.75" x14ac:dyDescent="0.2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3" spans="1:10" x14ac:dyDescent="0.25">
      <c r="A3" s="6" t="s">
        <v>1</v>
      </c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B4" s="45"/>
      <c r="C4" s="45"/>
    </row>
    <row r="5" spans="1:10" ht="15" customHeight="1" x14ac:dyDescent="0.25">
      <c r="A5" s="54" t="s">
        <v>2</v>
      </c>
      <c r="B5" s="54"/>
      <c r="C5" s="72" t="s">
        <v>154</v>
      </c>
      <c r="D5" s="73"/>
      <c r="E5" s="73"/>
      <c r="F5" s="73"/>
      <c r="G5" s="73"/>
      <c r="H5" s="73"/>
      <c r="I5" s="73"/>
      <c r="J5" s="74"/>
    </row>
    <row r="6" spans="1:10" x14ac:dyDescent="0.25">
      <c r="A6" s="54" t="s">
        <v>3</v>
      </c>
      <c r="B6" s="54"/>
      <c r="C6" s="72" t="s">
        <v>155</v>
      </c>
      <c r="D6" s="73"/>
      <c r="E6" s="73"/>
      <c r="F6" s="73"/>
      <c r="G6" s="73"/>
      <c r="H6" s="73"/>
      <c r="I6" s="73"/>
      <c r="J6" s="74"/>
    </row>
    <row r="7" spans="1:10" x14ac:dyDescent="0.25">
      <c r="A7" s="54" t="s">
        <v>4</v>
      </c>
      <c r="B7" s="54"/>
      <c r="C7" s="72" t="s">
        <v>156</v>
      </c>
      <c r="D7" s="73"/>
      <c r="E7" s="73"/>
      <c r="F7" s="73"/>
      <c r="G7" s="73"/>
      <c r="H7" s="73"/>
      <c r="I7" s="73"/>
      <c r="J7" s="74"/>
    </row>
    <row r="8" spans="1:10" x14ac:dyDescent="0.25">
      <c r="A8" s="54" t="s">
        <v>5</v>
      </c>
      <c r="B8" s="54"/>
      <c r="C8" s="72" t="s">
        <v>157</v>
      </c>
      <c r="D8" s="73"/>
      <c r="E8" s="73"/>
      <c r="F8" s="73"/>
      <c r="G8" s="73"/>
      <c r="H8" s="73"/>
      <c r="I8" s="73"/>
      <c r="J8" s="74"/>
    </row>
    <row r="9" spans="1:10" ht="36" customHeight="1" x14ac:dyDescent="0.25">
      <c r="A9" s="54" t="s">
        <v>6</v>
      </c>
      <c r="B9" s="54"/>
      <c r="C9" s="72" t="s">
        <v>172</v>
      </c>
      <c r="D9" s="73"/>
      <c r="E9" s="73"/>
      <c r="F9" s="73"/>
      <c r="G9" s="73"/>
      <c r="H9" s="73"/>
      <c r="I9" s="73"/>
      <c r="J9" s="74"/>
    </row>
    <row r="10" spans="1:10" x14ac:dyDescent="0.25">
      <c r="A10" s="54" t="s">
        <v>7</v>
      </c>
      <c r="B10" s="54"/>
      <c r="C10" s="72" t="s">
        <v>150</v>
      </c>
      <c r="D10" s="74"/>
      <c r="E10" s="75" t="s">
        <v>8</v>
      </c>
      <c r="F10" s="76"/>
      <c r="G10" s="72">
        <v>19</v>
      </c>
      <c r="H10" s="73"/>
      <c r="I10" s="73"/>
      <c r="J10" s="74"/>
    </row>
    <row r="11" spans="1:10" x14ac:dyDescent="0.25">
      <c r="A11" s="54" t="s">
        <v>9</v>
      </c>
      <c r="B11" s="54"/>
      <c r="C11" s="56" t="s">
        <v>175</v>
      </c>
      <c r="D11" s="56"/>
      <c r="E11" s="54" t="s">
        <v>10</v>
      </c>
      <c r="F11" s="54"/>
      <c r="G11" s="56">
        <v>279.798</v>
      </c>
      <c r="H11" s="56"/>
      <c r="I11" s="56"/>
      <c r="J11" s="56"/>
    </row>
    <row r="12" spans="1:10" ht="14.25" customHeight="1" x14ac:dyDescent="0.25"/>
    <row r="13" spans="1:10" x14ac:dyDescent="0.25">
      <c r="A13" s="8" t="s">
        <v>11</v>
      </c>
      <c r="B13" s="3"/>
      <c r="C13" s="3"/>
      <c r="D13" s="3"/>
      <c r="E13" s="3"/>
      <c r="F13" s="3"/>
      <c r="G13" s="3"/>
      <c r="H13" s="3"/>
      <c r="I13" s="3"/>
      <c r="J13" s="3"/>
    </row>
    <row r="15" spans="1:10" ht="25.5" customHeight="1" x14ac:dyDescent="0.25">
      <c r="A15" s="54" t="s">
        <v>12</v>
      </c>
      <c r="B15" s="54"/>
      <c r="C15" s="61"/>
      <c r="D15" s="61"/>
      <c r="E15" s="66"/>
      <c r="F15" s="66"/>
      <c r="G15" s="61"/>
      <c r="H15" s="61"/>
      <c r="I15" s="61"/>
      <c r="J15" s="61"/>
    </row>
    <row r="16" spans="1:10" ht="25.5" customHeight="1" x14ac:dyDescent="0.25">
      <c r="A16" s="54" t="s">
        <v>13</v>
      </c>
      <c r="B16" s="54"/>
      <c r="C16" s="61"/>
      <c r="D16" s="61"/>
      <c r="E16" s="70"/>
      <c r="F16" s="71"/>
      <c r="G16" s="61"/>
      <c r="H16" s="61"/>
      <c r="I16" s="61"/>
      <c r="J16" s="61"/>
    </row>
    <row r="17" spans="1:10" ht="25.5" customHeight="1" x14ac:dyDescent="0.25">
      <c r="A17" s="54" t="s">
        <v>14</v>
      </c>
      <c r="B17" s="54"/>
      <c r="C17" s="61"/>
      <c r="D17" s="61"/>
      <c r="E17" s="66"/>
      <c r="F17" s="66"/>
      <c r="G17" s="61"/>
      <c r="H17" s="61"/>
      <c r="I17" s="61"/>
      <c r="J17" s="61"/>
    </row>
    <row r="18" spans="1:10" ht="25.5" customHeight="1" x14ac:dyDescent="0.25">
      <c r="A18" s="54" t="s">
        <v>15</v>
      </c>
      <c r="B18" s="54"/>
      <c r="C18" s="61"/>
      <c r="D18" s="61"/>
      <c r="E18" s="66"/>
      <c r="F18" s="66"/>
      <c r="G18" s="61"/>
      <c r="H18" s="61"/>
      <c r="I18" s="61"/>
      <c r="J18" s="61"/>
    </row>
    <row r="19" spans="1:10" ht="25.5" customHeight="1" x14ac:dyDescent="0.25">
      <c r="A19" s="54" t="s">
        <v>16</v>
      </c>
      <c r="B19" s="54"/>
      <c r="C19" s="61"/>
      <c r="D19" s="61"/>
      <c r="E19" s="68"/>
      <c r="F19" s="69"/>
      <c r="G19" s="61"/>
      <c r="H19" s="61"/>
      <c r="I19" s="61"/>
      <c r="J19" s="61"/>
    </row>
    <row r="20" spans="1:10" ht="25.5" customHeight="1" x14ac:dyDescent="0.25">
      <c r="A20" s="54" t="s">
        <v>17</v>
      </c>
      <c r="B20" s="54"/>
      <c r="C20" s="65"/>
      <c r="D20" s="61"/>
      <c r="E20" s="66"/>
      <c r="F20" s="66"/>
      <c r="G20" s="65"/>
      <c r="H20" s="61"/>
      <c r="I20" s="61"/>
      <c r="J20" s="61"/>
    </row>
    <row r="21" spans="1:10" ht="25.5" customHeight="1" x14ac:dyDescent="0.25">
      <c r="A21" s="54" t="s">
        <v>18</v>
      </c>
      <c r="B21" s="54"/>
      <c r="C21" s="61"/>
      <c r="D21" s="61"/>
      <c r="E21" s="67"/>
      <c r="F21" s="66"/>
      <c r="G21" s="61"/>
      <c r="H21" s="61"/>
      <c r="I21" s="61"/>
      <c r="J21" s="61"/>
    </row>
    <row r="22" spans="1:10" ht="25.5" customHeight="1" x14ac:dyDescent="0.25">
      <c r="A22" s="54" t="s">
        <v>19</v>
      </c>
      <c r="B22" s="54"/>
      <c r="C22" s="61"/>
      <c r="D22" s="61"/>
      <c r="E22" s="66"/>
      <c r="F22" s="66"/>
      <c r="G22" s="61"/>
      <c r="H22" s="61"/>
      <c r="I22" s="61"/>
      <c r="J22" s="61"/>
    </row>
    <row r="23" spans="1:10" ht="25.5" customHeight="1" x14ac:dyDescent="0.25">
      <c r="A23" s="54" t="s">
        <v>20</v>
      </c>
      <c r="B23" s="54"/>
      <c r="C23" s="62"/>
      <c r="D23" s="63"/>
      <c r="E23" s="63"/>
      <c r="F23" s="63"/>
      <c r="G23" s="63"/>
      <c r="H23" s="63"/>
      <c r="I23" s="63"/>
      <c r="J23" s="64"/>
    </row>
    <row r="25" spans="1:10" x14ac:dyDescent="0.25">
      <c r="A25" s="6" t="s">
        <v>21</v>
      </c>
      <c r="B25" s="3"/>
      <c r="C25" s="3"/>
      <c r="D25" s="3"/>
      <c r="E25" s="3"/>
      <c r="F25" s="3"/>
      <c r="G25" s="3"/>
      <c r="H25" s="3"/>
      <c r="I25" s="3"/>
      <c r="J25" s="3"/>
    </row>
    <row r="27" spans="1:10" ht="15.75" customHeight="1" x14ac:dyDescent="0.25">
      <c r="A27" s="60" t="s">
        <v>22</v>
      </c>
      <c r="B27" s="60"/>
      <c r="C27" s="60"/>
      <c r="D27" s="60"/>
      <c r="E27" s="60"/>
      <c r="F27" s="60"/>
      <c r="G27" s="60"/>
      <c r="H27" s="60"/>
      <c r="I27" s="60"/>
      <c r="J27" s="60"/>
    </row>
    <row r="28" spans="1:10" x14ac:dyDescent="0.25">
      <c r="A28" s="7" t="s">
        <v>32</v>
      </c>
      <c r="B28" s="56" t="s">
        <v>140</v>
      </c>
      <c r="C28" s="56"/>
      <c r="D28" s="7" t="s">
        <v>23</v>
      </c>
      <c r="E28" s="58" t="s">
        <v>141</v>
      </c>
      <c r="F28" s="58"/>
      <c r="G28" s="7" t="s">
        <v>24</v>
      </c>
      <c r="H28" s="56" t="s">
        <v>158</v>
      </c>
      <c r="I28" s="56"/>
      <c r="J28" s="56"/>
    </row>
    <row r="29" spans="1:10" x14ac:dyDescent="0.25">
      <c r="A29" s="54" t="s">
        <v>25</v>
      </c>
      <c r="B29" s="54"/>
      <c r="C29" s="54"/>
      <c r="D29" s="54"/>
      <c r="E29" s="55">
        <v>41949</v>
      </c>
      <c r="F29" s="56"/>
      <c r="G29" s="56"/>
      <c r="H29" s="56"/>
      <c r="I29" s="56"/>
      <c r="J29" s="56"/>
    </row>
    <row r="30" spans="1:10" x14ac:dyDescent="0.25">
      <c r="A30" s="54" t="s">
        <v>26</v>
      </c>
      <c r="B30" s="54"/>
      <c r="C30" s="54"/>
      <c r="D30" s="54"/>
      <c r="E30" s="56" t="s">
        <v>170</v>
      </c>
      <c r="F30" s="56"/>
      <c r="G30" s="56"/>
      <c r="H30" s="56"/>
      <c r="I30" s="56"/>
      <c r="J30" s="56"/>
    </row>
    <row r="31" spans="1:10" ht="15.75" customHeight="1" x14ac:dyDescent="0.25">
      <c r="A31" s="60" t="s">
        <v>27</v>
      </c>
      <c r="B31" s="60"/>
      <c r="C31" s="60"/>
      <c r="D31" s="60"/>
      <c r="E31" s="60"/>
      <c r="F31" s="60"/>
      <c r="G31" s="60"/>
      <c r="H31" s="60"/>
      <c r="I31" s="60"/>
      <c r="J31" s="60"/>
    </row>
    <row r="32" spans="1:10" x14ac:dyDescent="0.25">
      <c r="A32" s="7" t="s">
        <v>32</v>
      </c>
      <c r="B32" s="56" t="s">
        <v>140</v>
      </c>
      <c r="C32" s="56"/>
      <c r="D32" s="7" t="s">
        <v>23</v>
      </c>
      <c r="E32" s="58" t="s">
        <v>142</v>
      </c>
      <c r="F32" s="58"/>
      <c r="G32" s="7" t="s">
        <v>24</v>
      </c>
      <c r="H32" s="56">
        <v>64888</v>
      </c>
      <c r="I32" s="56"/>
      <c r="J32" s="56"/>
    </row>
    <row r="33" spans="1:10" ht="15.75" customHeight="1" x14ac:dyDescent="0.25">
      <c r="A33" s="54" t="s">
        <v>25</v>
      </c>
      <c r="B33" s="54"/>
      <c r="C33" s="54"/>
      <c r="D33" s="54"/>
      <c r="E33" s="55">
        <v>41950</v>
      </c>
      <c r="F33" s="56"/>
      <c r="G33" s="56"/>
      <c r="H33" s="56"/>
      <c r="I33" s="56"/>
      <c r="J33" s="56"/>
    </row>
    <row r="34" spans="1:10" ht="15.75" customHeight="1" x14ac:dyDescent="0.25">
      <c r="A34" s="54" t="s">
        <v>26</v>
      </c>
      <c r="B34" s="54"/>
      <c r="C34" s="54"/>
      <c r="D34" s="54"/>
      <c r="E34" s="56" t="s">
        <v>171</v>
      </c>
      <c r="F34" s="56"/>
      <c r="G34" s="56"/>
      <c r="H34" s="56"/>
      <c r="I34" s="56"/>
      <c r="J34" s="56"/>
    </row>
    <row r="35" spans="1:10" ht="15.75" customHeight="1" x14ac:dyDescent="0.25">
      <c r="A35" s="54" t="s">
        <v>28</v>
      </c>
      <c r="B35" s="54"/>
      <c r="C35" s="56" t="s">
        <v>143</v>
      </c>
      <c r="D35" s="56"/>
      <c r="E35" s="56"/>
      <c r="F35" s="57" t="s">
        <v>29</v>
      </c>
      <c r="G35" s="57"/>
      <c r="H35" s="58" t="s">
        <v>144</v>
      </c>
      <c r="I35" s="58"/>
      <c r="J35" s="58"/>
    </row>
    <row r="36" spans="1:10" ht="25.5" customHeight="1" x14ac:dyDescent="0.25">
      <c r="A36" s="54" t="s">
        <v>30</v>
      </c>
      <c r="B36" s="54"/>
      <c r="C36" s="59"/>
      <c r="D36" s="59"/>
      <c r="E36" s="59"/>
      <c r="F36" s="59"/>
      <c r="G36" s="59"/>
      <c r="H36" s="59"/>
      <c r="I36" s="59"/>
      <c r="J36" s="59"/>
    </row>
    <row r="37" spans="1:10" ht="15.75" customHeight="1" x14ac:dyDescent="0.25">
      <c r="A37" s="51" t="s">
        <v>31</v>
      </c>
      <c r="B37" s="52"/>
      <c r="C37" s="52"/>
      <c r="D37" s="52"/>
      <c r="E37" s="52"/>
      <c r="F37" s="52"/>
      <c r="G37" s="52"/>
      <c r="H37" s="52"/>
      <c r="I37" s="52"/>
      <c r="J37" s="53"/>
    </row>
    <row r="38" spans="1:10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69" ht="63" customHeight="1" x14ac:dyDescent="0.25"/>
  </sheetData>
  <mergeCells count="84">
    <mergeCell ref="A5:B5"/>
    <mergeCell ref="C5:J5"/>
    <mergeCell ref="A6:B6"/>
    <mergeCell ref="C6:J6"/>
    <mergeCell ref="A7:B7"/>
    <mergeCell ref="C7:J7"/>
    <mergeCell ref="A8:B8"/>
    <mergeCell ref="C8:J8"/>
    <mergeCell ref="A9:B9"/>
    <mergeCell ref="C9:J9"/>
    <mergeCell ref="A10:B10"/>
    <mergeCell ref="C10:D10"/>
    <mergeCell ref="E10:F10"/>
    <mergeCell ref="G10:J10"/>
    <mergeCell ref="A11:B11"/>
    <mergeCell ref="C11:D11"/>
    <mergeCell ref="E11:F11"/>
    <mergeCell ref="G11:J11"/>
    <mergeCell ref="A15:B15"/>
    <mergeCell ref="C15:D15"/>
    <mergeCell ref="E15:F15"/>
    <mergeCell ref="G15:H15"/>
    <mergeCell ref="I15:J15"/>
    <mergeCell ref="A17:B17"/>
    <mergeCell ref="C17:D17"/>
    <mergeCell ref="E17:F17"/>
    <mergeCell ref="G17:H17"/>
    <mergeCell ref="I17:J17"/>
    <mergeCell ref="A16:B16"/>
    <mergeCell ref="C16:D16"/>
    <mergeCell ref="E16:F16"/>
    <mergeCell ref="G16:H16"/>
    <mergeCell ref="I16:J16"/>
    <mergeCell ref="A19:B19"/>
    <mergeCell ref="C19:D19"/>
    <mergeCell ref="E19:F19"/>
    <mergeCell ref="G19:H19"/>
    <mergeCell ref="I19:J19"/>
    <mergeCell ref="A18:B18"/>
    <mergeCell ref="C18:D18"/>
    <mergeCell ref="E18:F18"/>
    <mergeCell ref="G18:H18"/>
    <mergeCell ref="I18:J18"/>
    <mergeCell ref="A21:B21"/>
    <mergeCell ref="C21:D21"/>
    <mergeCell ref="E21:F21"/>
    <mergeCell ref="G21:H21"/>
    <mergeCell ref="I21:J21"/>
    <mergeCell ref="A20:B20"/>
    <mergeCell ref="C20:D20"/>
    <mergeCell ref="E20:F20"/>
    <mergeCell ref="G20:H20"/>
    <mergeCell ref="I20:J20"/>
    <mergeCell ref="I22:J22"/>
    <mergeCell ref="A27:J27"/>
    <mergeCell ref="B28:C28"/>
    <mergeCell ref="E28:F28"/>
    <mergeCell ref="H28:J28"/>
    <mergeCell ref="A23:B23"/>
    <mergeCell ref="C23:J23"/>
    <mergeCell ref="A22:B22"/>
    <mergeCell ref="C22:D22"/>
    <mergeCell ref="E22:F22"/>
    <mergeCell ref="G22:H22"/>
    <mergeCell ref="A29:D29"/>
    <mergeCell ref="E29:J29"/>
    <mergeCell ref="A30:D30"/>
    <mergeCell ref="E30:J30"/>
    <mergeCell ref="A31:J31"/>
    <mergeCell ref="B32:C32"/>
    <mergeCell ref="E32:F32"/>
    <mergeCell ref="H32:J32"/>
    <mergeCell ref="A36:B36"/>
    <mergeCell ref="C36:E36"/>
    <mergeCell ref="F36:J36"/>
    <mergeCell ref="A37:J37"/>
    <mergeCell ref="A33:D33"/>
    <mergeCell ref="E33:J33"/>
    <mergeCell ref="A34:D34"/>
    <mergeCell ref="E34:J34"/>
    <mergeCell ref="A35:B35"/>
    <mergeCell ref="C35:E35"/>
    <mergeCell ref="F35:G35"/>
    <mergeCell ref="H35:J35"/>
  </mergeCells>
  <pageMargins left="0.7" right="0.7" top="0.75" bottom="0.75" header="0.3" footer="0.3"/>
  <pageSetup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
</oddHeader>
    <oddFooter xml:space="preserve">&amp;RPágina  _&amp;U1&amp;U_  de &amp;U_9_&amp;U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47625</xdr:rowOff>
                  </from>
                  <to>
                    <xdr:col>3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38100</xdr:rowOff>
                  </from>
                  <to>
                    <xdr:col>3</xdr:col>
                    <xdr:colOff>200025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47625</xdr:rowOff>
                  </from>
                  <to>
                    <xdr:col>4</xdr:col>
                    <xdr:colOff>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Check Box 8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47625</xdr:rowOff>
                  </from>
                  <to>
                    <xdr:col>3</xdr:col>
                    <xdr:colOff>276225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Check Box 9">
              <controlPr defaultSize="0" autoFill="0" autoLine="0" autoPict="0">
                <anchor moveWithCells="1">
                  <from>
                    <xdr:col>4</xdr:col>
                    <xdr:colOff>47625</xdr:colOff>
                    <xdr:row>14</xdr:row>
                    <xdr:rowOff>47625</xdr:rowOff>
                  </from>
                  <to>
                    <xdr:col>5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Check Box 10">
              <controlPr defaultSize="0" autoFill="0" autoLine="0" autoPict="0">
                <anchor moveWithCells="1">
                  <from>
                    <xdr:col>4</xdr:col>
                    <xdr:colOff>47625</xdr:colOff>
                    <xdr:row>15</xdr:row>
                    <xdr:rowOff>47625</xdr:rowOff>
                  </from>
                  <to>
                    <xdr:col>5</xdr:col>
                    <xdr:colOff>447675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Check Box 11">
              <controlPr defaultSize="0" autoFill="0" autoLine="0" autoPict="0">
                <anchor moveWithCells="1">
                  <from>
                    <xdr:col>4</xdr:col>
                    <xdr:colOff>47625</xdr:colOff>
                    <xdr:row>16</xdr:row>
                    <xdr:rowOff>47625</xdr:rowOff>
                  </from>
                  <to>
                    <xdr:col>5</xdr:col>
                    <xdr:colOff>619125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Check Box 12">
              <controlPr defaultSize="0" autoFill="0" autoLine="0" autoPict="0">
                <anchor moveWithCells="1">
                  <from>
                    <xdr:col>4</xdr:col>
                    <xdr:colOff>47625</xdr:colOff>
                    <xdr:row>17</xdr:row>
                    <xdr:rowOff>47625</xdr:rowOff>
                  </from>
                  <to>
                    <xdr:col>5</xdr:col>
                    <xdr:colOff>200025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Check Box 13">
              <controlPr defaultSize="0" autoFill="0" autoLine="0" autoPict="0">
                <anchor moveWithCells="1">
                  <from>
                    <xdr:col>4</xdr:col>
                    <xdr:colOff>47625</xdr:colOff>
                    <xdr:row>18</xdr:row>
                    <xdr:rowOff>47625</xdr:rowOff>
                  </from>
                  <to>
                    <xdr:col>5</xdr:col>
                    <xdr:colOff>619125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Check Box 14">
              <controlPr defaultSize="0" autoFill="0" autoLine="0" autoPict="0">
                <anchor moveWithCells="1">
                  <from>
                    <xdr:col>4</xdr:col>
                    <xdr:colOff>47625</xdr:colOff>
                    <xdr:row>19</xdr:row>
                    <xdr:rowOff>47625</xdr:rowOff>
                  </from>
                  <to>
                    <xdr:col>5</xdr:col>
                    <xdr:colOff>533400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Check Box 15">
              <controlPr defaultSize="0" autoFill="0" autoLine="0" autoPict="0">
                <anchor moveWithCells="1">
                  <from>
                    <xdr:col>4</xdr:col>
                    <xdr:colOff>47625</xdr:colOff>
                    <xdr:row>20</xdr:row>
                    <xdr:rowOff>47625</xdr:rowOff>
                  </from>
                  <to>
                    <xdr:col>5</xdr:col>
                    <xdr:colOff>638175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Check Box 16">
              <controlPr defaultSize="0" autoFill="0" autoLine="0" autoPict="0">
                <anchor moveWithCells="1">
                  <from>
                    <xdr:col>4</xdr:col>
                    <xdr:colOff>47625</xdr:colOff>
                    <xdr:row>21</xdr:row>
                    <xdr:rowOff>47625</xdr:rowOff>
                  </from>
                  <to>
                    <xdr:col>5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Check Box 17">
              <controlPr defaultSize="0" autoFill="0" autoLine="0" autoPict="0">
                <anchor moveWithCells="1">
                  <from>
                    <xdr:col>6</xdr:col>
                    <xdr:colOff>47625</xdr:colOff>
                    <xdr:row>14</xdr:row>
                    <xdr:rowOff>47625</xdr:rowOff>
                  </from>
                  <to>
                    <xdr:col>7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Check Box 18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47625</xdr:rowOff>
                  </from>
                  <to>
                    <xdr:col>7</xdr:col>
                    <xdr:colOff>476250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Check Box 19">
              <controlPr defaultSize="0" autoFill="0" autoLine="0" autoPict="0">
                <anchor moveWithCells="1">
                  <from>
                    <xdr:col>6</xdr:col>
                    <xdr:colOff>47625</xdr:colOff>
                    <xdr:row>16</xdr:row>
                    <xdr:rowOff>47625</xdr:rowOff>
                  </from>
                  <to>
                    <xdr:col>7</xdr:col>
                    <xdr:colOff>200025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Check Box 20">
              <controlPr defaultSize="0" autoFill="0" autoLine="0" autoPict="0">
                <anchor moveWithCells="1">
                  <from>
                    <xdr:col>6</xdr:col>
                    <xdr:colOff>47625</xdr:colOff>
                    <xdr:row>17</xdr:row>
                    <xdr:rowOff>47625</xdr:rowOff>
                  </from>
                  <to>
                    <xdr:col>7</xdr:col>
                    <xdr:colOff>295275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4" name="Check Box 21">
              <controlPr defaultSize="0" autoFill="0" autoLine="0" autoPict="0">
                <anchor moveWithCells="1">
                  <from>
                    <xdr:col>6</xdr:col>
                    <xdr:colOff>47625</xdr:colOff>
                    <xdr:row>18</xdr:row>
                    <xdr:rowOff>47625</xdr:rowOff>
                  </from>
                  <to>
                    <xdr:col>7</xdr:col>
                    <xdr:colOff>590550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5" name="Check Box 22">
              <controlPr defaultSize="0" autoFill="0" autoLine="0" autoPict="0">
                <anchor moveWithCells="1">
                  <from>
                    <xdr:col>6</xdr:col>
                    <xdr:colOff>57150</xdr:colOff>
                    <xdr:row>18</xdr:row>
                    <xdr:rowOff>295275</xdr:rowOff>
                  </from>
                  <to>
                    <xdr:col>7</xdr:col>
                    <xdr:colOff>466725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6" name="Check Box 23">
              <controlPr defaultSize="0" autoFill="0" autoLine="0" autoPict="0">
                <anchor moveWithCells="1">
                  <from>
                    <xdr:col>6</xdr:col>
                    <xdr:colOff>47625</xdr:colOff>
                    <xdr:row>20</xdr:row>
                    <xdr:rowOff>47625</xdr:rowOff>
                  </from>
                  <to>
                    <xdr:col>7</xdr:col>
                    <xdr:colOff>400050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7" name="Check Box 24">
              <controlPr defaultSize="0" autoFill="0" autoLine="0" autoPict="0">
                <anchor moveWithCells="1">
                  <from>
                    <xdr:col>6</xdr:col>
                    <xdr:colOff>47625</xdr:colOff>
                    <xdr:row>21</xdr:row>
                    <xdr:rowOff>47625</xdr:rowOff>
                  </from>
                  <to>
                    <xdr:col>7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8" name="Check Box 25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47625</xdr:rowOff>
                  </from>
                  <to>
                    <xdr:col>9</xdr:col>
                    <xdr:colOff>314325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" name="Check Box 26">
              <controlPr defaultSize="0" autoFill="0" autoLine="0" autoPict="0">
                <anchor moveWithCells="1">
                  <from>
                    <xdr:col>8</xdr:col>
                    <xdr:colOff>47625</xdr:colOff>
                    <xdr:row>15</xdr:row>
                    <xdr:rowOff>47625</xdr:rowOff>
                  </from>
                  <to>
                    <xdr:col>9</xdr:col>
                    <xdr:colOff>314325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30" name="Check Box 27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47625</xdr:rowOff>
                  </from>
                  <to>
                    <xdr:col>9</xdr:col>
                    <xdr:colOff>314325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1" name="Check Box 28">
              <controlPr defaultSize="0" autoFill="0" autoLine="0" autoPict="0">
                <anchor moveWithCells="1">
                  <from>
                    <xdr:col>8</xdr:col>
                    <xdr:colOff>47625</xdr:colOff>
                    <xdr:row>17</xdr:row>
                    <xdr:rowOff>47625</xdr:rowOff>
                  </from>
                  <to>
                    <xdr:col>9</xdr:col>
                    <xdr:colOff>314325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2" name="Check Box 29">
              <controlPr defaultSize="0" autoFill="0" autoLine="0" autoPict="0">
                <anchor moveWithCells="1">
                  <from>
                    <xdr:col>8</xdr:col>
                    <xdr:colOff>47625</xdr:colOff>
                    <xdr:row>18</xdr:row>
                    <xdr:rowOff>47625</xdr:rowOff>
                  </from>
                  <to>
                    <xdr:col>9</xdr:col>
                    <xdr:colOff>314325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3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19</xdr:row>
                    <xdr:rowOff>47625</xdr:rowOff>
                  </from>
                  <to>
                    <xdr:col>9</xdr:col>
                    <xdr:colOff>314325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4" name="Check Box 31">
              <controlPr defaultSize="0" autoFill="0" autoLine="0" autoPict="0">
                <anchor moveWithCells="1">
                  <from>
                    <xdr:col>8</xdr:col>
                    <xdr:colOff>47625</xdr:colOff>
                    <xdr:row>20</xdr:row>
                    <xdr:rowOff>47625</xdr:rowOff>
                  </from>
                  <to>
                    <xdr:col>9</xdr:col>
                    <xdr:colOff>314325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5" name="Check Box 32">
              <controlPr defaultSize="0" autoFill="0" autoLine="0" autoPict="0">
                <anchor moveWithCells="1">
                  <from>
                    <xdr:col>8</xdr:col>
                    <xdr:colOff>47625</xdr:colOff>
                    <xdr:row>21</xdr:row>
                    <xdr:rowOff>47625</xdr:rowOff>
                  </from>
                  <to>
                    <xdr:col>9</xdr:col>
                    <xdr:colOff>314325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6" name="Check Box 33">
              <controlPr defaultSize="0" autoFill="0" autoLine="0" autoPict="0">
                <anchor moveWithCells="1">
                  <from>
                    <xdr:col>3</xdr:col>
                    <xdr:colOff>133350</xdr:colOff>
                    <xdr:row>35</xdr:row>
                    <xdr:rowOff>38100</xdr:rowOff>
                  </from>
                  <to>
                    <xdr:col>4</xdr:col>
                    <xdr:colOff>285750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7" name="Check Box 34">
              <controlPr defaultSize="0" autoFill="0" autoLine="0" autoPict="0">
                <anchor moveWithCells="1">
                  <from>
                    <xdr:col>6</xdr:col>
                    <xdr:colOff>619125</xdr:colOff>
                    <xdr:row>35</xdr:row>
                    <xdr:rowOff>38100</xdr:rowOff>
                  </from>
                  <to>
                    <xdr:col>8</xdr:col>
                    <xdr:colOff>123825</xdr:colOff>
                    <xdr:row>35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5" x14ac:dyDescent="0.25"/>
  <sheetData>
    <row r="2" spans="2:6" x14ac:dyDescent="0.25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 x14ac:dyDescent="0.25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25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 x14ac:dyDescent="0.25">
      <c r="C5" t="s">
        <v>101</v>
      </c>
      <c r="E5" t="s">
        <v>122</v>
      </c>
      <c r="F5" t="s">
        <v>127</v>
      </c>
    </row>
    <row r="6" spans="2:6" x14ac:dyDescent="0.25">
      <c r="E6" t="s">
        <v>123</v>
      </c>
    </row>
    <row r="7" spans="2:6" x14ac:dyDescent="0.25">
      <c r="E7" t="s">
        <v>124</v>
      </c>
    </row>
    <row r="8" spans="2:6" x14ac:dyDescent="0.25">
      <c r="E8" t="s">
        <v>125</v>
      </c>
    </row>
    <row r="11" spans="2:6" x14ac:dyDescent="0.25">
      <c r="B11" t="s">
        <v>120</v>
      </c>
    </row>
    <row r="12" spans="2:6" x14ac:dyDescent="0.25">
      <c r="B12" t="s">
        <v>98</v>
      </c>
      <c r="C12" t="s">
        <v>126</v>
      </c>
      <c r="D12" t="s">
        <v>127</v>
      </c>
    </row>
    <row r="13" spans="2:6" x14ac:dyDescent="0.25">
      <c r="B13" t="s">
        <v>128</v>
      </c>
      <c r="C13">
        <v>55</v>
      </c>
      <c r="D13">
        <v>45</v>
      </c>
    </row>
    <row r="14" spans="2:6" x14ac:dyDescent="0.25">
      <c r="B14" t="s">
        <v>129</v>
      </c>
      <c r="C14">
        <v>60</v>
      </c>
      <c r="D14">
        <v>45</v>
      </c>
    </row>
    <row r="15" spans="2:6" x14ac:dyDescent="0.25">
      <c r="B15" t="s">
        <v>130</v>
      </c>
      <c r="C15">
        <v>65</v>
      </c>
      <c r="D15">
        <v>50</v>
      </c>
    </row>
    <row r="16" spans="2:6" x14ac:dyDescent="0.25">
      <c r="B16" t="s">
        <v>131</v>
      </c>
      <c r="C16">
        <v>70</v>
      </c>
      <c r="D16">
        <v>70</v>
      </c>
    </row>
    <row r="17" spans="2:4" x14ac:dyDescent="0.25">
      <c r="B17" t="s">
        <v>132</v>
      </c>
      <c r="C17">
        <f>MIN('EVALUACIÓN DE NIVELES R1'!$O$32+10,C15)</f>
        <v>10</v>
      </c>
      <c r="D17">
        <f>MIN('EVALUACIÓN DE NIVELES R1'!$O$32+10,D15)</f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G35"/>
  <sheetViews>
    <sheetView showGridLines="0" view="pageLayout" zoomScale="85" zoomScaleNormal="100" zoomScalePageLayoutView="85" workbookViewId="0">
      <selection activeCell="C12" sqref="C12:G12"/>
    </sheetView>
  </sheetViews>
  <sheetFormatPr baseColWidth="10" defaultColWidth="11.42578125" defaultRowHeight="15" x14ac:dyDescent="0.25"/>
  <cols>
    <col min="2" max="2" width="11.42578125" customWidth="1"/>
    <col min="3" max="7" width="13.28515625" customWidth="1"/>
    <col min="8" max="8" width="9.7109375" customWidth="1"/>
  </cols>
  <sheetData>
    <row r="1" spans="1:7" ht="18.75" x14ac:dyDescent="0.25">
      <c r="A1" s="2" t="s">
        <v>0</v>
      </c>
      <c r="B1" s="3"/>
      <c r="C1" s="3"/>
      <c r="D1" s="3"/>
      <c r="E1" s="3"/>
      <c r="F1" s="3"/>
      <c r="G1" s="3"/>
    </row>
    <row r="3" spans="1:7" x14ac:dyDescent="0.25">
      <c r="A3" s="6" t="s">
        <v>136</v>
      </c>
      <c r="B3" s="3"/>
      <c r="C3" s="3"/>
      <c r="D3" s="3"/>
      <c r="E3" s="3"/>
      <c r="F3" s="3"/>
      <c r="G3" s="3"/>
    </row>
    <row r="5" spans="1:7" x14ac:dyDescent="0.25">
      <c r="A5" s="54" t="s">
        <v>33</v>
      </c>
      <c r="B5" s="54"/>
      <c r="C5" s="58" t="s">
        <v>163</v>
      </c>
      <c r="D5" s="58"/>
      <c r="E5" s="58"/>
      <c r="F5" s="58"/>
      <c r="G5" s="58"/>
    </row>
    <row r="6" spans="1:7" x14ac:dyDescent="0.25">
      <c r="A6" s="54" t="s">
        <v>34</v>
      </c>
      <c r="B6" s="54"/>
      <c r="C6" s="58" t="s">
        <v>159</v>
      </c>
      <c r="D6" s="58"/>
      <c r="E6" s="58"/>
      <c r="F6" s="58"/>
      <c r="G6" s="58"/>
    </row>
    <row r="7" spans="1:7" x14ac:dyDescent="0.25">
      <c r="A7" s="54" t="s">
        <v>35</v>
      </c>
      <c r="B7" s="54"/>
      <c r="C7" s="58">
        <v>846</v>
      </c>
      <c r="D7" s="58"/>
      <c r="E7" s="58"/>
      <c r="F7" s="58"/>
      <c r="G7" s="58"/>
    </row>
    <row r="8" spans="1:7" x14ac:dyDescent="0.25">
      <c r="A8" s="54" t="s">
        <v>5</v>
      </c>
      <c r="B8" s="54"/>
      <c r="C8" s="58" t="s">
        <v>157</v>
      </c>
      <c r="D8" s="58"/>
      <c r="E8" s="58"/>
      <c r="F8" s="58"/>
      <c r="G8" s="58"/>
    </row>
    <row r="9" spans="1:7" x14ac:dyDescent="0.25">
      <c r="A9" s="54" t="s">
        <v>7</v>
      </c>
      <c r="B9" s="54"/>
      <c r="C9" s="56" t="s">
        <v>150</v>
      </c>
      <c r="D9" s="56"/>
      <c r="E9" s="7" t="s">
        <v>8</v>
      </c>
      <c r="F9" s="72">
        <v>19</v>
      </c>
      <c r="G9" s="74"/>
    </row>
    <row r="10" spans="1:7" ht="25.5" x14ac:dyDescent="0.25">
      <c r="A10" s="54" t="s">
        <v>9</v>
      </c>
      <c r="B10" s="54"/>
      <c r="C10" s="56" t="s">
        <v>173</v>
      </c>
      <c r="D10" s="56"/>
      <c r="E10" s="7" t="s">
        <v>10</v>
      </c>
      <c r="F10" s="72">
        <v>279.71600000000001</v>
      </c>
      <c r="G10" s="74"/>
    </row>
    <row r="11" spans="1:7" ht="40.5" customHeight="1" x14ac:dyDescent="0.25">
      <c r="A11" s="54" t="s">
        <v>6</v>
      </c>
      <c r="B11" s="54"/>
      <c r="C11" s="80" t="s">
        <v>172</v>
      </c>
      <c r="D11" s="80"/>
      <c r="E11" s="80"/>
      <c r="F11" s="80"/>
      <c r="G11" s="80"/>
    </row>
    <row r="12" spans="1:7" ht="30" customHeight="1" x14ac:dyDescent="0.25">
      <c r="A12" s="54" t="s">
        <v>36</v>
      </c>
      <c r="B12" s="54"/>
      <c r="C12" s="80" t="s">
        <v>146</v>
      </c>
      <c r="D12" s="80"/>
      <c r="E12" s="80"/>
      <c r="F12" s="80"/>
      <c r="G12" s="80"/>
    </row>
    <row r="13" spans="1:7" ht="26.25" customHeight="1" x14ac:dyDescent="0.25">
      <c r="A13" s="77" t="s">
        <v>37</v>
      </c>
      <c r="B13" s="77"/>
      <c r="C13" s="40"/>
      <c r="D13" s="40"/>
      <c r="E13" s="40"/>
      <c r="F13" s="40"/>
      <c r="G13" s="40"/>
    </row>
    <row r="14" spans="1:7" x14ac:dyDescent="0.25">
      <c r="A14" s="41" t="s">
        <v>38</v>
      </c>
      <c r="B14" s="5"/>
      <c r="C14" s="5"/>
      <c r="D14" s="5"/>
      <c r="E14" s="5"/>
      <c r="F14" s="5"/>
      <c r="G14" s="5"/>
    </row>
    <row r="16" spans="1:7" x14ac:dyDescent="0.25">
      <c r="A16" s="6" t="s">
        <v>137</v>
      </c>
      <c r="B16" s="3"/>
      <c r="C16" s="3"/>
      <c r="D16" s="3"/>
      <c r="E16" s="3"/>
      <c r="F16" s="3"/>
      <c r="G16" s="3"/>
    </row>
    <row r="18" spans="1:7" x14ac:dyDescent="0.25">
      <c r="A18" s="82" t="s">
        <v>39</v>
      </c>
      <c r="B18" s="82"/>
      <c r="C18" s="78">
        <v>42181</v>
      </c>
      <c r="D18" s="58"/>
      <c r="E18" s="58"/>
      <c r="F18" s="58"/>
      <c r="G18" s="58"/>
    </row>
    <row r="19" spans="1:7" x14ac:dyDescent="0.25">
      <c r="A19" s="83" t="s">
        <v>40</v>
      </c>
      <c r="B19" s="83"/>
      <c r="C19" s="79">
        <v>0.48888888888888887</v>
      </c>
      <c r="D19" s="58"/>
      <c r="E19" s="58"/>
      <c r="F19" s="58"/>
      <c r="G19" s="58"/>
    </row>
    <row r="20" spans="1:7" x14ac:dyDescent="0.25">
      <c r="A20" s="83" t="s">
        <v>41</v>
      </c>
      <c r="B20" s="83"/>
      <c r="C20" s="79">
        <v>0.55902777777777779</v>
      </c>
      <c r="D20" s="58"/>
      <c r="E20" s="58"/>
      <c r="F20" s="58"/>
      <c r="G20" s="58"/>
    </row>
    <row r="21" spans="1:7" ht="15" customHeight="1" x14ac:dyDescent="0.25">
      <c r="A21" s="83" t="s">
        <v>42</v>
      </c>
      <c r="B21" s="83"/>
      <c r="C21" s="81" t="s">
        <v>147</v>
      </c>
      <c r="D21" s="81"/>
      <c r="E21" s="81"/>
      <c r="F21" s="81"/>
      <c r="G21" s="81"/>
    </row>
    <row r="22" spans="1:7" ht="15" customHeight="1" x14ac:dyDescent="0.25">
      <c r="A22" s="82" t="s">
        <v>43</v>
      </c>
      <c r="B22" s="82"/>
      <c r="C22" s="81"/>
      <c r="D22" s="81"/>
      <c r="E22" s="81"/>
      <c r="F22" s="81"/>
      <c r="G22" s="81"/>
    </row>
    <row r="23" spans="1:7" ht="28.5" customHeight="1" x14ac:dyDescent="0.25">
      <c r="A23" s="77" t="s">
        <v>44</v>
      </c>
      <c r="B23" s="77"/>
      <c r="C23" s="80" t="s">
        <v>177</v>
      </c>
      <c r="D23" s="80"/>
      <c r="E23" s="80"/>
      <c r="F23" s="80"/>
      <c r="G23" s="80"/>
    </row>
    <row r="24" spans="1:7" ht="33" customHeight="1" x14ac:dyDescent="0.25">
      <c r="A24" s="93" t="s">
        <v>45</v>
      </c>
      <c r="B24" s="93"/>
      <c r="C24" s="59"/>
      <c r="D24" s="59"/>
      <c r="E24" s="59"/>
      <c r="F24" s="59"/>
      <c r="G24" s="59"/>
    </row>
    <row r="25" spans="1:7" x14ac:dyDescent="0.25">
      <c r="A25" s="82" t="s">
        <v>46</v>
      </c>
      <c r="B25" s="82"/>
      <c r="C25" s="58"/>
      <c r="D25" s="58"/>
      <c r="E25" s="58"/>
      <c r="F25" s="58"/>
      <c r="G25" s="58"/>
    </row>
    <row r="26" spans="1:7" ht="25.5" x14ac:dyDescent="0.25">
      <c r="A26" s="93" t="s">
        <v>47</v>
      </c>
      <c r="B26" s="93"/>
      <c r="C26" s="43">
        <v>16.600000000000001</v>
      </c>
      <c r="D26" s="7" t="s">
        <v>48</v>
      </c>
      <c r="E26" s="43">
        <v>53.4</v>
      </c>
      <c r="F26" s="7" t="s">
        <v>49</v>
      </c>
      <c r="G26" s="43" t="s">
        <v>160</v>
      </c>
    </row>
    <row r="28" spans="1:7" ht="41.25" customHeight="1" x14ac:dyDescent="0.25">
      <c r="A28" s="77" t="s">
        <v>133</v>
      </c>
      <c r="B28" s="77"/>
      <c r="C28" s="94" t="s">
        <v>161</v>
      </c>
      <c r="D28" s="80"/>
      <c r="E28" s="80"/>
      <c r="F28" s="58"/>
      <c r="G28" s="58"/>
    </row>
    <row r="29" spans="1:7" ht="53.25" customHeight="1" x14ac:dyDescent="0.25">
      <c r="A29" s="93" t="s">
        <v>134</v>
      </c>
      <c r="B29" s="93"/>
      <c r="C29" s="94" t="s">
        <v>162</v>
      </c>
      <c r="D29" s="80"/>
      <c r="E29" s="80"/>
      <c r="F29" s="80"/>
      <c r="G29" s="80"/>
    </row>
    <row r="31" spans="1:7" ht="15" customHeight="1" x14ac:dyDescent="0.25">
      <c r="A31" s="84" t="s">
        <v>135</v>
      </c>
      <c r="B31" s="85"/>
      <c r="C31" s="85"/>
      <c r="D31" s="85"/>
      <c r="E31" s="85"/>
      <c r="F31" s="85"/>
      <c r="G31" s="86"/>
    </row>
    <row r="32" spans="1:7" x14ac:dyDescent="0.25">
      <c r="A32" s="87"/>
      <c r="B32" s="88"/>
      <c r="C32" s="88"/>
      <c r="D32" s="88"/>
      <c r="E32" s="88"/>
      <c r="F32" s="88"/>
      <c r="G32" s="89"/>
    </row>
    <row r="33" spans="1:7" ht="18.75" customHeight="1" x14ac:dyDescent="0.25">
      <c r="A33" s="87"/>
      <c r="B33" s="88"/>
      <c r="C33" s="88"/>
      <c r="D33" s="88"/>
      <c r="E33" s="88"/>
      <c r="F33" s="88"/>
      <c r="G33" s="89"/>
    </row>
    <row r="34" spans="1:7" x14ac:dyDescent="0.25">
      <c r="A34" s="90"/>
      <c r="B34" s="91"/>
      <c r="C34" s="91"/>
      <c r="D34" s="91"/>
      <c r="E34" s="91"/>
      <c r="F34" s="91"/>
      <c r="G34" s="92"/>
    </row>
    <row r="35" spans="1:7" x14ac:dyDescent="0.25">
      <c r="A35" s="34"/>
      <c r="B35" s="34"/>
      <c r="C35" s="34"/>
      <c r="D35" s="34"/>
      <c r="E35" s="34"/>
      <c r="F35" s="34"/>
      <c r="G35" s="34"/>
    </row>
  </sheetData>
  <mergeCells count="45"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  <mergeCell ref="C21:D21"/>
    <mergeCell ref="E21:G21"/>
    <mergeCell ref="C22:D22"/>
    <mergeCell ref="E22:G22"/>
    <mergeCell ref="A18:B18"/>
    <mergeCell ref="A19:B19"/>
    <mergeCell ref="A20:B20"/>
    <mergeCell ref="A21:B21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5:G5"/>
    <mergeCell ref="C6:G6"/>
    <mergeCell ref="C7:G7"/>
    <mergeCell ref="C8:G8"/>
    <mergeCell ref="F9:G9"/>
    <mergeCell ref="A5:B5"/>
    <mergeCell ref="A6:B6"/>
    <mergeCell ref="A7:B7"/>
    <mergeCell ref="A8:B8"/>
    <mergeCell ref="A12:B12"/>
    <mergeCell ref="A10:B10"/>
    <mergeCell ref="A9:B9"/>
    <mergeCell ref="A11:B11"/>
  </mergeCells>
  <pageMargins left="0.7" right="0.7" top="0.81145833333333328" bottom="0.75" header="0.3" footer="0.3"/>
  <pageSetup paperSize="122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_&amp;U2&amp;U_  de _&amp;U9_&amp;U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5"/>
  <sheetViews>
    <sheetView showGridLines="0" tabSelected="1" view="pageLayout" zoomScale="85" zoomScaleNormal="100" zoomScalePageLayoutView="85" workbookViewId="0">
      <selection activeCell="C19" sqref="C19:G19"/>
    </sheetView>
  </sheetViews>
  <sheetFormatPr baseColWidth="10" defaultColWidth="11.42578125" defaultRowHeight="15" x14ac:dyDescent="0.25"/>
  <cols>
    <col min="2" max="2" width="11.42578125" customWidth="1"/>
    <col min="3" max="7" width="13.28515625" customWidth="1"/>
    <col min="8" max="8" width="9.7109375" customWidth="1"/>
  </cols>
  <sheetData>
    <row r="1" spans="1:7" ht="18.75" x14ac:dyDescent="0.25">
      <c r="A1" s="2" t="s">
        <v>0</v>
      </c>
      <c r="B1" s="3"/>
      <c r="C1" s="3"/>
      <c r="D1" s="3"/>
      <c r="E1" s="3"/>
      <c r="F1" s="3"/>
      <c r="G1" s="3"/>
    </row>
    <row r="3" spans="1:7" x14ac:dyDescent="0.25">
      <c r="A3" s="6" t="s">
        <v>136</v>
      </c>
      <c r="B3" s="3"/>
      <c r="C3" s="3"/>
      <c r="D3" s="3"/>
      <c r="E3" s="3"/>
      <c r="F3" s="3"/>
      <c r="G3" s="3"/>
    </row>
    <row r="5" spans="1:7" x14ac:dyDescent="0.25">
      <c r="A5" s="54" t="s">
        <v>33</v>
      </c>
      <c r="B5" s="54"/>
      <c r="C5" s="58" t="s">
        <v>164</v>
      </c>
      <c r="D5" s="58"/>
      <c r="E5" s="58"/>
      <c r="F5" s="58"/>
      <c r="G5" s="58"/>
    </row>
    <row r="6" spans="1:7" x14ac:dyDescent="0.25">
      <c r="A6" s="54" t="s">
        <v>34</v>
      </c>
      <c r="B6" s="54"/>
      <c r="C6" s="58" t="s">
        <v>159</v>
      </c>
      <c r="D6" s="58"/>
      <c r="E6" s="58"/>
      <c r="F6" s="58"/>
      <c r="G6" s="58"/>
    </row>
    <row r="7" spans="1:7" x14ac:dyDescent="0.25">
      <c r="A7" s="54" t="s">
        <v>35</v>
      </c>
      <c r="B7" s="54"/>
      <c r="C7" s="58">
        <v>846</v>
      </c>
      <c r="D7" s="58"/>
      <c r="E7" s="58"/>
      <c r="F7" s="58"/>
      <c r="G7" s="58"/>
    </row>
    <row r="8" spans="1:7" x14ac:dyDescent="0.25">
      <c r="A8" s="54" t="s">
        <v>5</v>
      </c>
      <c r="B8" s="54"/>
      <c r="C8" s="58" t="s">
        <v>157</v>
      </c>
      <c r="D8" s="58"/>
      <c r="E8" s="58"/>
      <c r="F8" s="58"/>
      <c r="G8" s="58"/>
    </row>
    <row r="9" spans="1:7" x14ac:dyDescent="0.25">
      <c r="A9" s="54" t="s">
        <v>7</v>
      </c>
      <c r="B9" s="54"/>
      <c r="C9" s="56" t="s">
        <v>150</v>
      </c>
      <c r="D9" s="56"/>
      <c r="E9" s="7" t="s">
        <v>8</v>
      </c>
      <c r="F9" s="72">
        <v>19</v>
      </c>
      <c r="G9" s="74"/>
    </row>
    <row r="10" spans="1:7" ht="25.5" x14ac:dyDescent="0.25">
      <c r="A10" s="54" t="s">
        <v>9</v>
      </c>
      <c r="B10" s="54"/>
      <c r="C10" s="56" t="s">
        <v>174</v>
      </c>
      <c r="D10" s="56"/>
      <c r="E10" s="7" t="s">
        <v>10</v>
      </c>
      <c r="F10" s="72">
        <v>279.70400000000001</v>
      </c>
      <c r="G10" s="74"/>
    </row>
    <row r="11" spans="1:7" ht="40.5" customHeight="1" x14ac:dyDescent="0.25">
      <c r="A11" s="54" t="s">
        <v>6</v>
      </c>
      <c r="B11" s="54"/>
      <c r="C11" s="80" t="s">
        <v>172</v>
      </c>
      <c r="D11" s="80"/>
      <c r="E11" s="80"/>
      <c r="F11" s="80"/>
      <c r="G11" s="80"/>
    </row>
    <row r="12" spans="1:7" ht="30" customHeight="1" x14ac:dyDescent="0.25">
      <c r="A12" s="54" t="s">
        <v>36</v>
      </c>
      <c r="B12" s="54"/>
      <c r="C12" s="80" t="s">
        <v>146</v>
      </c>
      <c r="D12" s="80"/>
      <c r="E12" s="80"/>
      <c r="F12" s="80"/>
      <c r="G12" s="80"/>
    </row>
    <row r="13" spans="1:7" ht="26.25" customHeight="1" x14ac:dyDescent="0.25">
      <c r="A13" s="77" t="s">
        <v>37</v>
      </c>
      <c r="B13" s="77"/>
      <c r="C13" s="44"/>
      <c r="D13" s="44"/>
      <c r="E13" s="44"/>
      <c r="F13" s="44"/>
      <c r="G13" s="44"/>
    </row>
    <row r="14" spans="1:7" x14ac:dyDescent="0.25">
      <c r="A14" s="41" t="s">
        <v>38</v>
      </c>
      <c r="B14" s="5"/>
      <c r="C14" s="5"/>
      <c r="D14" s="5"/>
      <c r="E14" s="5"/>
      <c r="F14" s="5"/>
      <c r="G14" s="5"/>
    </row>
    <row r="16" spans="1:7" x14ac:dyDescent="0.25">
      <c r="A16" s="6" t="s">
        <v>137</v>
      </c>
      <c r="B16" s="3"/>
      <c r="C16" s="3"/>
      <c r="D16" s="3"/>
      <c r="E16" s="3"/>
      <c r="F16" s="3"/>
      <c r="G16" s="3"/>
    </row>
    <row r="18" spans="1:7" x14ac:dyDescent="0.25">
      <c r="A18" s="82" t="s">
        <v>39</v>
      </c>
      <c r="B18" s="82"/>
      <c r="C18" s="78">
        <v>42181</v>
      </c>
      <c r="D18" s="58"/>
      <c r="E18" s="58"/>
      <c r="F18" s="58"/>
      <c r="G18" s="58"/>
    </row>
    <row r="19" spans="1:7" x14ac:dyDescent="0.25">
      <c r="A19" s="83" t="s">
        <v>40</v>
      </c>
      <c r="B19" s="83"/>
      <c r="C19" s="79">
        <v>0.48888888888888887</v>
      </c>
      <c r="D19" s="58"/>
      <c r="E19" s="58"/>
      <c r="F19" s="58"/>
      <c r="G19" s="58"/>
    </row>
    <row r="20" spans="1:7" x14ac:dyDescent="0.25">
      <c r="A20" s="83" t="s">
        <v>41</v>
      </c>
      <c r="B20" s="83"/>
      <c r="C20" s="79">
        <v>0.55902777777777779</v>
      </c>
      <c r="D20" s="58"/>
      <c r="E20" s="58"/>
      <c r="F20" s="58"/>
      <c r="G20" s="58"/>
    </row>
    <row r="21" spans="1:7" ht="15" customHeight="1" x14ac:dyDescent="0.25">
      <c r="A21" s="83" t="s">
        <v>42</v>
      </c>
      <c r="B21" s="83"/>
      <c r="C21" s="81" t="s">
        <v>147</v>
      </c>
      <c r="D21" s="81"/>
      <c r="E21" s="81"/>
      <c r="F21" s="81"/>
      <c r="G21" s="81"/>
    </row>
    <row r="22" spans="1:7" ht="15" customHeight="1" x14ac:dyDescent="0.25">
      <c r="A22" s="82" t="s">
        <v>43</v>
      </c>
      <c r="B22" s="82"/>
      <c r="C22" s="81"/>
      <c r="D22" s="81"/>
      <c r="E22" s="81"/>
      <c r="F22" s="81"/>
      <c r="G22" s="81"/>
    </row>
    <row r="23" spans="1:7" ht="28.5" customHeight="1" x14ac:dyDescent="0.25">
      <c r="A23" s="77" t="s">
        <v>44</v>
      </c>
      <c r="B23" s="77"/>
      <c r="C23" s="80" t="s">
        <v>178</v>
      </c>
      <c r="D23" s="80"/>
      <c r="E23" s="80"/>
      <c r="F23" s="80"/>
      <c r="G23" s="80"/>
    </row>
    <row r="24" spans="1:7" ht="33" customHeight="1" x14ac:dyDescent="0.25">
      <c r="A24" s="93" t="s">
        <v>45</v>
      </c>
      <c r="B24" s="93"/>
      <c r="C24" s="59"/>
      <c r="D24" s="59"/>
      <c r="E24" s="59"/>
      <c r="F24" s="59"/>
      <c r="G24" s="59"/>
    </row>
    <row r="25" spans="1:7" x14ac:dyDescent="0.25">
      <c r="A25" s="82" t="s">
        <v>46</v>
      </c>
      <c r="B25" s="82"/>
      <c r="C25" s="58"/>
      <c r="D25" s="58"/>
      <c r="E25" s="58"/>
      <c r="F25" s="58"/>
      <c r="G25" s="58"/>
    </row>
    <row r="26" spans="1:7" ht="25.5" x14ac:dyDescent="0.25">
      <c r="A26" s="93" t="s">
        <v>47</v>
      </c>
      <c r="B26" s="93"/>
      <c r="C26" s="47">
        <v>16.600000000000001</v>
      </c>
      <c r="D26" s="7" t="s">
        <v>48</v>
      </c>
      <c r="E26" s="47">
        <v>53.4</v>
      </c>
      <c r="F26" s="7" t="s">
        <v>49</v>
      </c>
      <c r="G26" s="47" t="s">
        <v>160</v>
      </c>
    </row>
    <row r="28" spans="1:7" ht="41.25" customHeight="1" x14ac:dyDescent="0.25">
      <c r="A28" s="77" t="s">
        <v>133</v>
      </c>
      <c r="B28" s="77"/>
      <c r="C28" s="94" t="s">
        <v>161</v>
      </c>
      <c r="D28" s="80"/>
      <c r="E28" s="80"/>
      <c r="F28" s="58"/>
      <c r="G28" s="58"/>
    </row>
    <row r="29" spans="1:7" ht="53.25" customHeight="1" x14ac:dyDescent="0.25">
      <c r="A29" s="93" t="s">
        <v>134</v>
      </c>
      <c r="B29" s="93"/>
      <c r="C29" s="94" t="s">
        <v>162</v>
      </c>
      <c r="D29" s="80"/>
      <c r="E29" s="80"/>
      <c r="F29" s="80"/>
      <c r="G29" s="80"/>
    </row>
    <row r="31" spans="1:7" ht="15" customHeight="1" x14ac:dyDescent="0.25">
      <c r="A31" s="84" t="s">
        <v>135</v>
      </c>
      <c r="B31" s="85"/>
      <c r="C31" s="85"/>
      <c r="D31" s="85"/>
      <c r="E31" s="85"/>
      <c r="F31" s="85"/>
      <c r="G31" s="86"/>
    </row>
    <row r="32" spans="1:7" x14ac:dyDescent="0.25">
      <c r="A32" s="87"/>
      <c r="B32" s="88"/>
      <c r="C32" s="88"/>
      <c r="D32" s="88"/>
      <c r="E32" s="88"/>
      <c r="F32" s="88"/>
      <c r="G32" s="89"/>
    </row>
    <row r="33" spans="1:7" ht="18.75" customHeight="1" x14ac:dyDescent="0.25">
      <c r="A33" s="87"/>
      <c r="B33" s="88"/>
      <c r="C33" s="88"/>
      <c r="D33" s="88"/>
      <c r="E33" s="88"/>
      <c r="F33" s="88"/>
      <c r="G33" s="89"/>
    </row>
    <row r="34" spans="1:7" x14ac:dyDescent="0.25">
      <c r="A34" s="90"/>
      <c r="B34" s="91"/>
      <c r="C34" s="91"/>
      <c r="D34" s="91"/>
      <c r="E34" s="91"/>
      <c r="F34" s="91"/>
      <c r="G34" s="92"/>
    </row>
    <row r="35" spans="1:7" x14ac:dyDescent="0.25">
      <c r="A35" s="34"/>
      <c r="B35" s="34"/>
      <c r="C35" s="34"/>
      <c r="D35" s="34"/>
      <c r="E35" s="34"/>
      <c r="F35" s="34"/>
      <c r="G35" s="34"/>
    </row>
  </sheetData>
  <mergeCells count="45">
    <mergeCell ref="A5:B5"/>
    <mergeCell ref="C5:G5"/>
    <mergeCell ref="A6:B6"/>
    <mergeCell ref="C6:G6"/>
    <mergeCell ref="A7:B7"/>
    <mergeCell ref="C7:G7"/>
    <mergeCell ref="A18:B18"/>
    <mergeCell ref="C18:G18"/>
    <mergeCell ref="A8:B8"/>
    <mergeCell ref="C8:G8"/>
    <mergeCell ref="A9:B9"/>
    <mergeCell ref="C9:D9"/>
    <mergeCell ref="F9:G9"/>
    <mergeCell ref="A10:B10"/>
    <mergeCell ref="C10:D10"/>
    <mergeCell ref="F10:G10"/>
    <mergeCell ref="A11:B11"/>
    <mergeCell ref="C11:G11"/>
    <mergeCell ref="A12:B12"/>
    <mergeCell ref="C12:G12"/>
    <mergeCell ref="A13:B13"/>
    <mergeCell ref="A24:B24"/>
    <mergeCell ref="C24:D24"/>
    <mergeCell ref="E24:G24"/>
    <mergeCell ref="A19:B19"/>
    <mergeCell ref="C19:G19"/>
    <mergeCell ref="A20:B20"/>
    <mergeCell ref="C20:G20"/>
    <mergeCell ref="A21:B21"/>
    <mergeCell ref="C21:D21"/>
    <mergeCell ref="E21:G21"/>
    <mergeCell ref="A22:B22"/>
    <mergeCell ref="C22:D22"/>
    <mergeCell ref="E22:G22"/>
    <mergeCell ref="A23:B23"/>
    <mergeCell ref="C23:G23"/>
    <mergeCell ref="A29:B29"/>
    <mergeCell ref="C29:G29"/>
    <mergeCell ref="A31:G34"/>
    <mergeCell ref="A25:B25"/>
    <mergeCell ref="C25:G25"/>
    <mergeCell ref="A26:B26"/>
    <mergeCell ref="A28:B28"/>
    <mergeCell ref="C28:E28"/>
    <mergeCell ref="F28:G28"/>
  </mergeCells>
  <pageMargins left="0.7" right="0.7" top="0.81145833333333328" bottom="0.75" header="0.3" footer="0.3"/>
  <pageSetup paperSize="122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_&amp;U3_&amp;U  de _&amp;U9_&amp;U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H45"/>
  <sheetViews>
    <sheetView showGridLines="0" view="pageLayout" topLeftCell="A4" zoomScaleNormal="100" workbookViewId="0">
      <selection activeCell="B2" sqref="B2"/>
    </sheetView>
  </sheetViews>
  <sheetFormatPr baseColWidth="10" defaultColWidth="11.42578125" defaultRowHeight="15" x14ac:dyDescent="0.25"/>
  <cols>
    <col min="1" max="1" width="8.5703125" customWidth="1"/>
    <col min="2" max="2" width="14" customWidth="1"/>
    <col min="3" max="3" width="3.5703125" customWidth="1"/>
    <col min="4" max="4" width="18.28515625" customWidth="1"/>
    <col min="5" max="5" width="8.42578125" customWidth="1"/>
    <col min="6" max="6" width="13.5703125" customWidth="1"/>
    <col min="7" max="7" width="3.85546875" customWidth="1"/>
    <col min="8" max="8" width="18.5703125" customWidth="1"/>
  </cols>
  <sheetData>
    <row r="1" spans="1:8" ht="18.75" x14ac:dyDescent="0.25">
      <c r="A1" s="2" t="s">
        <v>138</v>
      </c>
      <c r="B1" s="3"/>
      <c r="C1" s="3"/>
      <c r="D1" s="3"/>
      <c r="E1" s="3"/>
      <c r="F1" s="3"/>
      <c r="G1" s="3"/>
      <c r="H1" s="3"/>
    </row>
    <row r="3" spans="1:8" x14ac:dyDescent="0.25">
      <c r="A3" s="100"/>
      <c r="B3" s="100"/>
      <c r="C3" s="100"/>
      <c r="D3" s="100"/>
      <c r="E3" s="100"/>
      <c r="F3" s="100"/>
      <c r="G3" s="100"/>
      <c r="H3" s="100"/>
    </row>
    <row r="4" spans="1:8" x14ac:dyDescent="0.25">
      <c r="A4" s="101"/>
      <c r="B4" s="102"/>
      <c r="C4" s="102"/>
      <c r="D4" s="102"/>
      <c r="E4" s="102"/>
      <c r="F4" s="102"/>
      <c r="G4" s="102"/>
      <c r="H4" s="103"/>
    </row>
    <row r="5" spans="1:8" x14ac:dyDescent="0.25">
      <c r="A5" s="104"/>
      <c r="B5" s="105"/>
      <c r="C5" s="105"/>
      <c r="D5" s="105"/>
      <c r="E5" s="105"/>
      <c r="F5" s="105"/>
      <c r="G5" s="105"/>
      <c r="H5" s="106"/>
    </row>
    <row r="6" spans="1:8" x14ac:dyDescent="0.25">
      <c r="A6" s="104"/>
      <c r="B6" s="105"/>
      <c r="C6" s="105"/>
      <c r="D6" s="105"/>
      <c r="E6" s="105"/>
      <c r="F6" s="105"/>
      <c r="G6" s="105"/>
      <c r="H6" s="106"/>
    </row>
    <row r="7" spans="1:8" x14ac:dyDescent="0.25">
      <c r="A7" s="104"/>
      <c r="B7" s="105"/>
      <c r="C7" s="105"/>
      <c r="D7" s="105"/>
      <c r="E7" s="105"/>
      <c r="F7" s="105"/>
      <c r="G7" s="105"/>
      <c r="H7" s="106"/>
    </row>
    <row r="8" spans="1:8" x14ac:dyDescent="0.25">
      <c r="A8" s="104"/>
      <c r="B8" s="105"/>
      <c r="C8" s="105"/>
      <c r="D8" s="105"/>
      <c r="E8" s="105"/>
      <c r="F8" s="105"/>
      <c r="G8" s="105"/>
      <c r="H8" s="106"/>
    </row>
    <row r="9" spans="1:8" x14ac:dyDescent="0.25">
      <c r="A9" s="104"/>
      <c r="B9" s="105"/>
      <c r="C9" s="105"/>
      <c r="D9" s="105"/>
      <c r="E9" s="105"/>
      <c r="F9" s="105"/>
      <c r="G9" s="105"/>
      <c r="H9" s="106"/>
    </row>
    <row r="10" spans="1:8" x14ac:dyDescent="0.25">
      <c r="A10" s="104"/>
      <c r="B10" s="105"/>
      <c r="C10" s="105"/>
      <c r="D10" s="105"/>
      <c r="E10" s="105"/>
      <c r="F10" s="105"/>
      <c r="G10" s="105"/>
      <c r="H10" s="106"/>
    </row>
    <row r="11" spans="1:8" x14ac:dyDescent="0.25">
      <c r="A11" s="104"/>
      <c r="B11" s="105"/>
      <c r="C11" s="105"/>
      <c r="D11" s="105"/>
      <c r="E11" s="105"/>
      <c r="F11" s="105"/>
      <c r="G11" s="105"/>
      <c r="H11" s="106"/>
    </row>
    <row r="12" spans="1:8" x14ac:dyDescent="0.25">
      <c r="A12" s="104"/>
      <c r="B12" s="105"/>
      <c r="C12" s="105"/>
      <c r="D12" s="105"/>
      <c r="E12" s="105"/>
      <c r="F12" s="105"/>
      <c r="G12" s="105"/>
      <c r="H12" s="106"/>
    </row>
    <row r="13" spans="1:8" x14ac:dyDescent="0.25">
      <c r="A13" s="104"/>
      <c r="B13" s="105"/>
      <c r="C13" s="105"/>
      <c r="D13" s="105"/>
      <c r="E13" s="105"/>
      <c r="F13" s="105"/>
      <c r="G13" s="105"/>
      <c r="H13" s="106"/>
    </row>
    <row r="14" spans="1:8" x14ac:dyDescent="0.25">
      <c r="A14" s="104"/>
      <c r="B14" s="105"/>
      <c r="C14" s="105"/>
      <c r="D14" s="105"/>
      <c r="E14" s="105"/>
      <c r="F14" s="105"/>
      <c r="G14" s="105"/>
      <c r="H14" s="106"/>
    </row>
    <row r="15" spans="1:8" x14ac:dyDescent="0.25">
      <c r="A15" s="104"/>
      <c r="B15" s="105"/>
      <c r="C15" s="105"/>
      <c r="D15" s="105"/>
      <c r="E15" s="105"/>
      <c r="F15" s="105"/>
      <c r="G15" s="105"/>
      <c r="H15" s="106"/>
    </row>
    <row r="16" spans="1:8" x14ac:dyDescent="0.25">
      <c r="A16" s="104"/>
      <c r="B16" s="105"/>
      <c r="C16" s="105"/>
      <c r="D16" s="105"/>
      <c r="E16" s="105"/>
      <c r="F16" s="105"/>
      <c r="G16" s="105"/>
      <c r="H16" s="106"/>
    </row>
    <row r="17" spans="1:8" x14ac:dyDescent="0.25">
      <c r="A17" s="104"/>
      <c r="B17" s="105"/>
      <c r="C17" s="105"/>
      <c r="D17" s="105"/>
      <c r="E17" s="105"/>
      <c r="F17" s="105"/>
      <c r="G17" s="105"/>
      <c r="H17" s="106"/>
    </row>
    <row r="18" spans="1:8" x14ac:dyDescent="0.25">
      <c r="A18" s="104"/>
      <c r="B18" s="105"/>
      <c r="C18" s="105"/>
      <c r="D18" s="105"/>
      <c r="E18" s="105"/>
      <c r="F18" s="105"/>
      <c r="G18" s="105"/>
      <c r="H18" s="106"/>
    </row>
    <row r="19" spans="1:8" x14ac:dyDescent="0.25">
      <c r="A19" s="104"/>
      <c r="B19" s="105"/>
      <c r="C19" s="105"/>
      <c r="D19" s="105"/>
      <c r="E19" s="105"/>
      <c r="F19" s="105"/>
      <c r="G19" s="105"/>
      <c r="H19" s="106"/>
    </row>
    <row r="20" spans="1:8" x14ac:dyDescent="0.25">
      <c r="A20" s="104"/>
      <c r="B20" s="105"/>
      <c r="C20" s="105"/>
      <c r="D20" s="105"/>
      <c r="E20" s="105"/>
      <c r="F20" s="105"/>
      <c r="G20" s="105"/>
      <c r="H20" s="106"/>
    </row>
    <row r="21" spans="1:8" x14ac:dyDescent="0.25">
      <c r="A21" s="104"/>
      <c r="B21" s="105"/>
      <c r="C21" s="105"/>
      <c r="D21" s="105"/>
      <c r="E21" s="105"/>
      <c r="F21" s="105"/>
      <c r="G21" s="105"/>
      <c r="H21" s="106"/>
    </row>
    <row r="22" spans="1:8" x14ac:dyDescent="0.25">
      <c r="A22" s="104"/>
      <c r="B22" s="105"/>
      <c r="C22" s="105"/>
      <c r="D22" s="105"/>
      <c r="E22" s="105"/>
      <c r="F22" s="105"/>
      <c r="G22" s="105"/>
      <c r="H22" s="106"/>
    </row>
    <row r="23" spans="1:8" x14ac:dyDescent="0.25">
      <c r="A23" s="104"/>
      <c r="B23" s="105"/>
      <c r="C23" s="105"/>
      <c r="D23" s="105"/>
      <c r="E23" s="105"/>
      <c r="F23" s="105"/>
      <c r="G23" s="105"/>
      <c r="H23" s="106"/>
    </row>
    <row r="24" spans="1:8" x14ac:dyDescent="0.25">
      <c r="A24" s="104"/>
      <c r="B24" s="105"/>
      <c r="C24" s="105"/>
      <c r="D24" s="105"/>
      <c r="E24" s="105"/>
      <c r="F24" s="105"/>
      <c r="G24" s="105"/>
      <c r="H24" s="106"/>
    </row>
    <row r="25" spans="1:8" x14ac:dyDescent="0.25">
      <c r="A25" s="104"/>
      <c r="B25" s="105"/>
      <c r="C25" s="105"/>
      <c r="D25" s="105"/>
      <c r="E25" s="105"/>
      <c r="F25" s="105"/>
      <c r="G25" s="105"/>
      <c r="H25" s="106"/>
    </row>
    <row r="26" spans="1:8" x14ac:dyDescent="0.25">
      <c r="A26" s="104"/>
      <c r="B26" s="105"/>
      <c r="C26" s="105"/>
      <c r="D26" s="105"/>
      <c r="E26" s="105"/>
      <c r="F26" s="105"/>
      <c r="G26" s="105"/>
      <c r="H26" s="106"/>
    </row>
    <row r="27" spans="1:8" x14ac:dyDescent="0.25">
      <c r="A27" s="107"/>
      <c r="B27" s="108"/>
      <c r="C27" s="108"/>
      <c r="D27" s="108"/>
      <c r="E27" s="108"/>
      <c r="F27" s="108"/>
      <c r="G27" s="108"/>
      <c r="H27" s="109"/>
    </row>
    <row r="28" spans="1:8" x14ac:dyDescent="0.25">
      <c r="A28" s="57" t="s">
        <v>50</v>
      </c>
      <c r="B28" s="57"/>
      <c r="C28" s="57"/>
      <c r="D28" s="58" t="s">
        <v>153</v>
      </c>
      <c r="E28" s="58"/>
      <c r="F28" s="58"/>
      <c r="G28" s="58"/>
      <c r="H28" s="58"/>
    </row>
    <row r="29" spans="1:8" x14ac:dyDescent="0.25">
      <c r="A29" s="57" t="s">
        <v>51</v>
      </c>
      <c r="B29" s="57"/>
      <c r="C29" s="57"/>
      <c r="D29" s="58" t="s">
        <v>148</v>
      </c>
      <c r="E29" s="58"/>
      <c r="F29" s="58"/>
      <c r="G29" s="58"/>
      <c r="H29" s="58"/>
    </row>
    <row r="31" spans="1:8" x14ac:dyDescent="0.25">
      <c r="A31" s="8" t="s">
        <v>52</v>
      </c>
      <c r="B31" s="3"/>
      <c r="C31" s="3"/>
      <c r="D31" s="3"/>
      <c r="E31" s="3"/>
      <c r="F31" s="3"/>
      <c r="G31" s="3"/>
      <c r="H31" s="3"/>
    </row>
    <row r="33" spans="1:8" x14ac:dyDescent="0.25">
      <c r="A33" s="98" t="s">
        <v>7</v>
      </c>
      <c r="B33" s="98"/>
      <c r="C33" s="58" t="s">
        <v>150</v>
      </c>
      <c r="D33" s="58"/>
      <c r="E33" s="98" t="s">
        <v>8</v>
      </c>
      <c r="F33" s="98"/>
      <c r="G33" s="58">
        <v>19</v>
      </c>
      <c r="H33" s="58"/>
    </row>
    <row r="34" spans="1:8" x14ac:dyDescent="0.25">
      <c r="A34" s="98" t="s">
        <v>53</v>
      </c>
      <c r="B34" s="98"/>
      <c r="C34" s="98"/>
      <c r="D34" s="98"/>
      <c r="E34" s="98" t="s">
        <v>54</v>
      </c>
      <c r="F34" s="98"/>
      <c r="G34" s="98"/>
      <c r="H34" s="98"/>
    </row>
    <row r="35" spans="1:8" x14ac:dyDescent="0.25">
      <c r="A35" s="39" t="s">
        <v>55</v>
      </c>
      <c r="B35" s="39" t="s">
        <v>56</v>
      </c>
      <c r="C35" s="98" t="s">
        <v>57</v>
      </c>
      <c r="D35" s="98"/>
      <c r="E35" s="39" t="s">
        <v>55</v>
      </c>
      <c r="F35" s="39" t="s">
        <v>56</v>
      </c>
      <c r="G35" s="98" t="s">
        <v>57</v>
      </c>
      <c r="H35" s="98"/>
    </row>
    <row r="36" spans="1:8" x14ac:dyDescent="0.25">
      <c r="A36" s="95"/>
      <c r="B36" s="96" t="s">
        <v>176</v>
      </c>
      <c r="C36" s="13" t="s">
        <v>58</v>
      </c>
      <c r="D36" s="50" t="s">
        <v>175</v>
      </c>
      <c r="E36" s="95"/>
      <c r="F36" s="96" t="s">
        <v>145</v>
      </c>
      <c r="G36" s="13" t="s">
        <v>58</v>
      </c>
      <c r="H36" s="50" t="s">
        <v>173</v>
      </c>
    </row>
    <row r="37" spans="1:8" x14ac:dyDescent="0.25">
      <c r="A37" s="95"/>
      <c r="B37" s="97"/>
      <c r="C37" s="13" t="s">
        <v>59</v>
      </c>
      <c r="D37" s="13">
        <v>279.798</v>
      </c>
      <c r="E37" s="95"/>
      <c r="F37" s="97"/>
      <c r="G37" s="13" t="s">
        <v>59</v>
      </c>
      <c r="H37" s="13">
        <v>279.71600000000001</v>
      </c>
    </row>
    <row r="38" spans="1:8" x14ac:dyDescent="0.25">
      <c r="A38" s="95"/>
      <c r="B38" s="95"/>
      <c r="C38" s="13" t="s">
        <v>58</v>
      </c>
      <c r="D38" s="12"/>
      <c r="E38" s="95"/>
      <c r="F38" s="96" t="s">
        <v>149</v>
      </c>
      <c r="G38" s="13" t="s">
        <v>58</v>
      </c>
      <c r="H38" s="49" t="s">
        <v>174</v>
      </c>
    </row>
    <row r="39" spans="1:8" x14ac:dyDescent="0.25">
      <c r="A39" s="95"/>
      <c r="B39" s="95"/>
      <c r="C39" s="13" t="s">
        <v>59</v>
      </c>
      <c r="D39" s="12"/>
      <c r="E39" s="95"/>
      <c r="F39" s="97"/>
      <c r="G39" s="13" t="s">
        <v>59</v>
      </c>
      <c r="H39" s="49">
        <v>279.70400000000001</v>
      </c>
    </row>
    <row r="40" spans="1:8" x14ac:dyDescent="0.25">
      <c r="A40" s="95"/>
      <c r="B40" s="95"/>
      <c r="C40" s="13" t="s">
        <v>58</v>
      </c>
      <c r="D40" s="12"/>
      <c r="E40" s="95"/>
      <c r="F40" s="95"/>
      <c r="G40" s="13" t="s">
        <v>58</v>
      </c>
      <c r="H40" s="12"/>
    </row>
    <row r="41" spans="1:8" x14ac:dyDescent="0.25">
      <c r="A41" s="95"/>
      <c r="B41" s="95"/>
      <c r="C41" s="13" t="s">
        <v>59</v>
      </c>
      <c r="D41" s="12"/>
      <c r="E41" s="95"/>
      <c r="F41" s="95"/>
      <c r="G41" s="13" t="s">
        <v>59</v>
      </c>
      <c r="H41" s="12"/>
    </row>
    <row r="42" spans="1:8" x14ac:dyDescent="0.25">
      <c r="A42" s="95"/>
      <c r="B42" s="95"/>
      <c r="C42" s="13" t="s">
        <v>58</v>
      </c>
      <c r="D42" s="12"/>
      <c r="E42" s="95"/>
      <c r="F42" s="95"/>
      <c r="G42" s="13" t="s">
        <v>58</v>
      </c>
      <c r="H42" s="12"/>
    </row>
    <row r="43" spans="1:8" x14ac:dyDescent="0.25">
      <c r="A43" s="95"/>
      <c r="B43" s="95"/>
      <c r="C43" s="13" t="s">
        <v>59</v>
      </c>
      <c r="D43" s="12"/>
      <c r="E43" s="95"/>
      <c r="F43" s="95"/>
      <c r="G43" s="13" t="s">
        <v>59</v>
      </c>
      <c r="H43" s="12"/>
    </row>
    <row r="44" spans="1:8" x14ac:dyDescent="0.25">
      <c r="A44" s="99" t="s">
        <v>60</v>
      </c>
      <c r="B44" s="99"/>
      <c r="C44" s="99"/>
      <c r="D44" s="99"/>
      <c r="E44" s="99"/>
      <c r="F44" s="99"/>
      <c r="G44" s="99"/>
      <c r="H44" s="99"/>
    </row>
    <row r="45" spans="1:8" x14ac:dyDescent="0.25">
      <c r="A45" s="34"/>
      <c r="B45" s="34"/>
      <c r="C45" s="34"/>
      <c r="D45" s="34"/>
      <c r="E45" s="34"/>
      <c r="F45" s="34"/>
      <c r="G45" s="34"/>
      <c r="H45" s="34"/>
    </row>
  </sheetData>
  <mergeCells count="32">
    <mergeCell ref="A4:H27"/>
    <mergeCell ref="A33:B33"/>
    <mergeCell ref="C33:D33"/>
    <mergeCell ref="E34:H34"/>
    <mergeCell ref="A34:D34"/>
    <mergeCell ref="G33:H33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</mergeCells>
  <pageMargins left="0.7" right="0.73529411764705888" top="0.75" bottom="0.75" header="0.3" footer="0.3"/>
  <pageSetup paperSize="122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>&amp;R
Página  _&amp;U4_&amp;U  de &amp;U_9_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781050</xdr:colOff>
                    <xdr:row>1</xdr:row>
                    <xdr:rowOff>161925</xdr:rowOff>
                  </from>
                  <to>
                    <xdr:col>3</xdr:col>
                    <xdr:colOff>161925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514350</xdr:colOff>
                    <xdr:row>1</xdr:row>
                    <xdr:rowOff>180975</xdr:rowOff>
                  </from>
                  <to>
                    <xdr:col>7</xdr:col>
                    <xdr:colOff>542925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H46"/>
  <sheetViews>
    <sheetView showGridLines="0" view="pageLayout" topLeftCell="A4" zoomScale="85" zoomScaleNormal="100" zoomScalePageLayoutView="85" workbookViewId="0">
      <selection activeCell="A7" sqref="A7"/>
    </sheetView>
  </sheetViews>
  <sheetFormatPr baseColWidth="10" defaultColWidth="11.42578125" defaultRowHeight="15" x14ac:dyDescent="0.25"/>
  <cols>
    <col min="1" max="1" width="21.28515625" customWidth="1"/>
    <col min="2" max="7" width="9.42578125" customWidth="1"/>
    <col min="8" max="8" width="9.85546875" customWidth="1"/>
  </cols>
  <sheetData>
    <row r="1" spans="1:8" ht="24" customHeight="1" x14ac:dyDescent="0.25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 x14ac:dyDescent="0.25"/>
    <row r="3" spans="1:8" x14ac:dyDescent="0.25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25"/>
    <row r="5" spans="1:8" ht="19.5" customHeight="1" x14ac:dyDescent="0.25">
      <c r="A5" s="114" t="s">
        <v>61</v>
      </c>
      <c r="B5" s="114"/>
      <c r="C5" s="114"/>
      <c r="D5" s="115" t="s">
        <v>179</v>
      </c>
      <c r="E5" s="116"/>
      <c r="F5" s="116"/>
      <c r="G5" s="116"/>
      <c r="H5" s="116"/>
    </row>
    <row r="6" spans="1:8" ht="15" customHeight="1" x14ac:dyDescent="0.25">
      <c r="A6" s="100"/>
      <c r="B6" s="100"/>
      <c r="C6" s="100"/>
      <c r="D6" s="117"/>
      <c r="E6" s="118"/>
      <c r="F6" s="118"/>
      <c r="G6" s="118"/>
      <c r="H6" s="119"/>
    </row>
    <row r="9" spans="1:8" x14ac:dyDescent="0.25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25">
      <c r="B10" s="1"/>
      <c r="C10" s="1"/>
      <c r="D10" s="1"/>
      <c r="E10" s="1"/>
      <c r="F10" s="1"/>
    </row>
    <row r="11" spans="1:8" ht="22.5" customHeight="1" x14ac:dyDescent="0.25">
      <c r="B11" s="35">
        <v>61</v>
      </c>
      <c r="C11" s="1"/>
      <c r="D11" s="35">
        <v>58.3</v>
      </c>
      <c r="E11" s="1"/>
      <c r="F11" s="35">
        <v>64.2</v>
      </c>
    </row>
    <row r="12" spans="1:8" ht="5.85" customHeight="1" x14ac:dyDescent="0.25">
      <c r="B12" s="1"/>
      <c r="C12" s="1"/>
      <c r="D12" s="1"/>
      <c r="E12" s="1"/>
      <c r="F12" s="1"/>
    </row>
    <row r="13" spans="1:8" ht="22.5" customHeight="1" x14ac:dyDescent="0.25">
      <c r="A13" s="1" t="s">
        <v>65</v>
      </c>
      <c r="B13" s="35">
        <v>65.3</v>
      </c>
      <c r="C13" s="1"/>
      <c r="D13" s="35">
        <v>63.2</v>
      </c>
      <c r="E13" s="1"/>
      <c r="F13" s="35">
        <v>68.400000000000006</v>
      </c>
    </row>
    <row r="14" spans="1:8" ht="5.85" customHeight="1" x14ac:dyDescent="0.25">
      <c r="A14" s="1"/>
      <c r="B14" s="1"/>
      <c r="C14" s="1"/>
      <c r="D14" s="1"/>
      <c r="E14" s="1"/>
      <c r="F14" s="1"/>
    </row>
    <row r="15" spans="1:8" ht="22.5" customHeight="1" x14ac:dyDescent="0.25">
      <c r="A15" s="1"/>
      <c r="B15" s="35">
        <v>65</v>
      </c>
      <c r="C15" s="1"/>
      <c r="D15" s="35">
        <v>62.8</v>
      </c>
      <c r="E15" s="1"/>
      <c r="F15" s="35">
        <v>67.7</v>
      </c>
    </row>
    <row r="16" spans="1:8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25">
      <c r="A18" s="1"/>
      <c r="B18" s="1"/>
      <c r="C18" s="1"/>
      <c r="D18" s="1"/>
      <c r="F18" s="1"/>
    </row>
    <row r="19" spans="1:6" ht="22.5" customHeight="1" x14ac:dyDescent="0.25">
      <c r="A19" s="1"/>
      <c r="B19" s="35"/>
      <c r="C19" s="1"/>
      <c r="D19" s="35"/>
      <c r="F19" s="35"/>
    </row>
    <row r="20" spans="1:6" ht="5.85" customHeight="1" x14ac:dyDescent="0.25">
      <c r="A20" s="1"/>
      <c r="B20" s="1"/>
      <c r="C20" s="1"/>
      <c r="D20" s="1"/>
      <c r="F20" s="1"/>
    </row>
    <row r="21" spans="1:6" ht="22.5" customHeight="1" x14ac:dyDescent="0.25">
      <c r="A21" s="1" t="s">
        <v>66</v>
      </c>
      <c r="B21" s="35"/>
      <c r="C21" s="1"/>
      <c r="D21" s="35"/>
      <c r="F21" s="35"/>
    </row>
    <row r="22" spans="1:6" ht="5.85" customHeight="1" x14ac:dyDescent="0.25">
      <c r="A22" s="1"/>
      <c r="B22" s="1"/>
      <c r="C22" s="1"/>
      <c r="D22" s="1"/>
      <c r="F22" s="1"/>
    </row>
    <row r="23" spans="1:6" ht="22.5" customHeight="1" x14ac:dyDescent="0.25">
      <c r="A23" s="1"/>
      <c r="B23" s="35"/>
      <c r="C23" s="1"/>
      <c r="D23" s="35"/>
      <c r="F23" s="35"/>
    </row>
    <row r="24" spans="1:6" x14ac:dyDescent="0.25">
      <c r="A24" s="1"/>
      <c r="B24" s="1"/>
      <c r="C24" s="1"/>
      <c r="D24" s="1"/>
      <c r="F24" s="1"/>
    </row>
    <row r="25" spans="1:6" x14ac:dyDescent="0.25">
      <c r="A25" s="1"/>
      <c r="B25" s="1" t="s">
        <v>62</v>
      </c>
      <c r="C25" s="1"/>
      <c r="D25" s="1" t="s">
        <v>63</v>
      </c>
      <c r="F25" s="1" t="s">
        <v>64</v>
      </c>
    </row>
    <row r="26" spans="1:6" ht="5.85" customHeight="1" x14ac:dyDescent="0.25">
      <c r="A26" s="1"/>
      <c r="B26" s="1"/>
      <c r="C26" s="1"/>
      <c r="D26" s="1"/>
      <c r="F26" s="1"/>
    </row>
    <row r="27" spans="1:6" ht="22.5" customHeight="1" x14ac:dyDescent="0.25">
      <c r="A27" s="1"/>
      <c r="B27" s="35"/>
      <c r="C27" s="1"/>
      <c r="D27" s="35"/>
      <c r="F27" s="35"/>
    </row>
    <row r="28" spans="1:6" ht="5.85" customHeight="1" x14ac:dyDescent="0.25">
      <c r="A28" s="1"/>
      <c r="B28" s="1"/>
      <c r="C28" s="1"/>
      <c r="D28" s="1"/>
      <c r="F28" s="1"/>
    </row>
    <row r="29" spans="1:6" ht="22.5" customHeight="1" x14ac:dyDescent="0.25">
      <c r="A29" s="1" t="s">
        <v>67</v>
      </c>
      <c r="B29" s="35"/>
      <c r="C29" s="1"/>
      <c r="D29" s="35"/>
      <c r="F29" s="35"/>
    </row>
    <row r="30" spans="1:6" ht="5.85" customHeight="1" x14ac:dyDescent="0.25">
      <c r="A30" s="1"/>
      <c r="B30" s="1"/>
      <c r="C30" s="1"/>
      <c r="D30" s="1"/>
      <c r="F30" s="1"/>
    </row>
    <row r="31" spans="1:6" ht="22.5" customHeight="1" x14ac:dyDescent="0.25">
      <c r="A31" s="1"/>
      <c r="B31" s="35"/>
      <c r="C31" s="1"/>
      <c r="D31" s="35"/>
      <c r="F31" s="35"/>
    </row>
    <row r="32" spans="1:6" ht="22.5" customHeight="1" x14ac:dyDescent="0.25">
      <c r="A32" s="1"/>
      <c r="B32" s="32"/>
      <c r="C32" s="1"/>
      <c r="D32" s="32"/>
      <c r="E32" s="1"/>
      <c r="F32" s="32"/>
    </row>
    <row r="34" spans="1:8" x14ac:dyDescent="0.25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25">
      <c r="A36" s="42" t="s">
        <v>69</v>
      </c>
      <c r="B36" s="100"/>
      <c r="C36" s="100"/>
      <c r="D36" s="100"/>
      <c r="E36" s="100"/>
      <c r="F36" s="100"/>
      <c r="G36" s="100"/>
      <c r="H36" s="100"/>
    </row>
    <row r="37" spans="1:8" x14ac:dyDescent="0.25">
      <c r="A37" s="11" t="s">
        <v>70</v>
      </c>
      <c r="B37" s="120"/>
      <c r="C37" s="120"/>
      <c r="D37" s="120"/>
      <c r="E37" s="114" t="s">
        <v>71</v>
      </c>
      <c r="F37" s="114"/>
      <c r="G37" s="113"/>
      <c r="H37" s="113"/>
    </row>
    <row r="38" spans="1:8" x14ac:dyDescent="0.25">
      <c r="D38" s="36"/>
      <c r="E38" s="36"/>
      <c r="G38" s="36"/>
      <c r="H38" s="36"/>
    </row>
    <row r="39" spans="1:8" x14ac:dyDescent="0.25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25">
      <c r="A40" s="1" t="s">
        <v>62</v>
      </c>
      <c r="B40" s="48"/>
      <c r="C40" s="48"/>
      <c r="D40" s="48"/>
      <c r="E40" s="48"/>
      <c r="F40" s="48"/>
      <c r="G40" s="48"/>
    </row>
    <row r="42" spans="1:8" x14ac:dyDescent="0.25">
      <c r="A42" s="98" t="s">
        <v>78</v>
      </c>
      <c r="B42" s="98"/>
      <c r="C42" s="98"/>
      <c r="D42" s="98"/>
      <c r="E42" s="98"/>
      <c r="F42" s="98"/>
      <c r="G42" s="98"/>
      <c r="H42" s="98"/>
    </row>
    <row r="43" spans="1:8" x14ac:dyDescent="0.25">
      <c r="A43" s="110" t="s">
        <v>168</v>
      </c>
      <c r="B43" s="111"/>
      <c r="C43" s="111"/>
      <c r="D43" s="111"/>
      <c r="E43" s="111"/>
      <c r="F43" s="111"/>
      <c r="G43" s="111"/>
      <c r="H43" s="111"/>
    </row>
    <row r="44" spans="1:8" x14ac:dyDescent="0.25">
      <c r="A44" s="110" t="s">
        <v>169</v>
      </c>
      <c r="B44" s="111"/>
      <c r="C44" s="111"/>
      <c r="D44" s="111"/>
      <c r="E44" s="111"/>
      <c r="F44" s="111"/>
      <c r="G44" s="111"/>
      <c r="H44" s="111"/>
    </row>
    <row r="45" spans="1:8" x14ac:dyDescent="0.25">
      <c r="A45" s="112"/>
      <c r="B45" s="112"/>
      <c r="C45" s="112"/>
      <c r="D45" s="112"/>
      <c r="E45" s="112"/>
      <c r="F45" s="112"/>
      <c r="G45" s="112"/>
      <c r="H45" s="112"/>
    </row>
    <row r="46" spans="1:8" x14ac:dyDescent="0.25">
      <c r="A46" s="21"/>
      <c r="B46" s="21"/>
      <c r="C46" s="21"/>
      <c r="D46" s="21"/>
      <c r="E46" s="21"/>
      <c r="F46" s="21"/>
      <c r="G46" s="21"/>
      <c r="H46" s="21"/>
    </row>
  </sheetData>
  <mergeCells count="13">
    <mergeCell ref="A44:H44"/>
    <mergeCell ref="A45:H45"/>
    <mergeCell ref="G37:H37"/>
    <mergeCell ref="A6:C6"/>
    <mergeCell ref="A5:C5"/>
    <mergeCell ref="D5:H5"/>
    <mergeCell ref="D6:H6"/>
    <mergeCell ref="A42:H42"/>
    <mergeCell ref="B36:D36"/>
    <mergeCell ref="E36:H36"/>
    <mergeCell ref="B37:D37"/>
    <mergeCell ref="E37:F37"/>
    <mergeCell ref="A43:H43"/>
  </mergeCells>
  <pageMargins left="0.7" right="0.86458333333333337" top="0.75" bottom="0.75" header="0.3" footer="0.3"/>
  <pageSetup paperSize="122" orientation="portrait" verticalDpi="597" r:id="rId1"/>
  <headerFooter>
    <oddHeader xml:space="preserve">&amp;C&amp;"-,Negrita"&amp;10 REPORTE TÉCNICO DECRETO SUPREMO N°38/11 DEL MINISTERIO DEL MEDIO AMBIENTE&amp;"-,Normal"
Establece Norma de Emisión de Ruidos Generados por Fuentes que Indica
</oddHeader>
    <oddFooter xml:space="preserve">&amp;RPágina  _&amp;U5&amp;U_  de &amp;U_9_&amp;U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39"/>
  <sheetViews>
    <sheetView showGridLines="0" view="pageLayout" zoomScale="85" zoomScaleNormal="100" zoomScalePageLayoutView="85" workbookViewId="0">
      <selection activeCell="M11" sqref="M11"/>
    </sheetView>
  </sheetViews>
  <sheetFormatPr baseColWidth="10" defaultRowHeight="15" x14ac:dyDescent="0.25"/>
  <cols>
    <col min="1" max="1" width="7.7109375" customWidth="1"/>
    <col min="2" max="2" width="7.85546875" customWidth="1"/>
    <col min="3" max="3" width="5.85546875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 x14ac:dyDescent="0.25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O2" s="14"/>
      <c r="P2" s="15"/>
    </row>
    <row r="3" spans="1:16" ht="18" x14ac:dyDescent="0.25">
      <c r="A3" s="14"/>
      <c r="B3" s="14"/>
      <c r="C3" s="14"/>
      <c r="D3" s="14"/>
      <c r="E3" s="14"/>
      <c r="F3" s="14"/>
      <c r="G3" s="14"/>
      <c r="H3" s="14"/>
      <c r="I3" s="14"/>
      <c r="J3" s="126" t="s">
        <v>91</v>
      </c>
      <c r="K3" s="126"/>
      <c r="L3" s="126"/>
      <c r="M3" s="126"/>
      <c r="N3" s="126"/>
      <c r="O3" s="126"/>
    </row>
    <row r="4" spans="1:16" x14ac:dyDescent="0.25">
      <c r="A4" s="16"/>
      <c r="B4" s="16"/>
      <c r="C4" s="16"/>
      <c r="D4" s="16"/>
      <c r="E4" s="16"/>
      <c r="F4" s="16"/>
      <c r="G4" s="17" t="s">
        <v>80</v>
      </c>
      <c r="H4" s="16"/>
      <c r="J4" s="128" t="s">
        <v>92</v>
      </c>
      <c r="K4" s="129"/>
      <c r="L4" s="130"/>
      <c r="M4" s="135" t="s">
        <v>163</v>
      </c>
      <c r="N4" s="136"/>
      <c r="O4" s="137"/>
    </row>
    <row r="5" spans="1:16" ht="19.7" customHeight="1" x14ac:dyDescent="0.25">
      <c r="B5" s="27" t="s">
        <v>62</v>
      </c>
      <c r="C5" s="10">
        <f>IF('MEDICIÓN NIVELES R1'!B11=0,"-",'MEDICIÓN NIVELES R1'!B11)</f>
        <v>61</v>
      </c>
      <c r="D5" s="1"/>
      <c r="E5" s="1"/>
      <c r="F5" s="1"/>
      <c r="G5" s="10">
        <f>IF(E6="-","-",MAX(C5,E6))</f>
        <v>61</v>
      </c>
      <c r="J5" s="131"/>
      <c r="K5" s="132"/>
      <c r="L5" s="133"/>
      <c r="M5" s="138"/>
      <c r="N5" s="139"/>
      <c r="O5" s="140"/>
    </row>
    <row r="6" spans="1:16" ht="19.7" customHeight="1" x14ac:dyDescent="0.25">
      <c r="B6" s="27" t="s">
        <v>64</v>
      </c>
      <c r="C6" s="10">
        <f xml:space="preserve"> IF('MEDICIÓN NIVELES R1'!F11=0,"-",'MEDICIÓN NIVELES R1'!F11)</f>
        <v>64.2</v>
      </c>
      <c r="D6" s="1"/>
      <c r="E6" s="10">
        <f>IF(C6="-","-",C6-5)</f>
        <v>59.2</v>
      </c>
      <c r="F6" s="1"/>
      <c r="G6" s="1"/>
      <c r="J6" s="126" t="s">
        <v>93</v>
      </c>
      <c r="K6" s="126"/>
      <c r="L6" s="126"/>
      <c r="M6" s="126"/>
      <c r="N6" s="126"/>
      <c r="O6" s="126"/>
    </row>
    <row r="7" spans="1:16" x14ac:dyDescent="0.25">
      <c r="B7" s="27"/>
      <c r="C7" s="1"/>
      <c r="D7" s="1"/>
      <c r="E7" s="20" t="s">
        <v>83</v>
      </c>
      <c r="F7" s="1"/>
      <c r="G7" s="17" t="s">
        <v>80</v>
      </c>
      <c r="J7" s="134" t="s">
        <v>94</v>
      </c>
      <c r="K7" s="134"/>
      <c r="L7" s="134"/>
      <c r="M7" s="141" t="s">
        <v>99</v>
      </c>
      <c r="N7" s="141"/>
      <c r="O7" s="141"/>
    </row>
    <row r="8" spans="1:16" ht="19.7" customHeight="1" x14ac:dyDescent="0.25">
      <c r="A8" s="122" t="s">
        <v>65</v>
      </c>
      <c r="B8" s="27" t="s">
        <v>62</v>
      </c>
      <c r="C8" s="10">
        <f>IF('MEDICIÓN NIVELES R1'!B13=0,"-",'MEDICIÓN NIVELES R1'!B13)</f>
        <v>65.3</v>
      </c>
      <c r="D8" s="1"/>
      <c r="E8" s="1"/>
      <c r="F8" s="1"/>
      <c r="G8" s="10">
        <f>IF(E9="-","-",MAX(C8,E9))</f>
        <v>65.3</v>
      </c>
      <c r="J8" s="134" t="s">
        <v>95</v>
      </c>
      <c r="K8" s="134"/>
      <c r="L8" s="134"/>
      <c r="M8" s="141" t="s">
        <v>101</v>
      </c>
      <c r="N8" s="141"/>
      <c r="O8" s="141"/>
    </row>
    <row r="9" spans="1:16" ht="19.7" customHeight="1" x14ac:dyDescent="0.25">
      <c r="A9" s="122"/>
      <c r="B9" s="27" t="s">
        <v>64</v>
      </c>
      <c r="C9" s="10">
        <f xml:space="preserve"> IF('MEDICIÓN NIVELES R1'!F13=0,"-",'MEDICIÓN NIVELES R1'!F13)</f>
        <v>68.400000000000006</v>
      </c>
      <c r="D9" s="1"/>
      <c r="E9" s="10">
        <f>IF(C9="-","-",C9-5)</f>
        <v>63.400000000000006</v>
      </c>
      <c r="F9" s="1"/>
      <c r="G9" s="1"/>
      <c r="J9" s="126" t="s">
        <v>96</v>
      </c>
      <c r="K9" s="126"/>
      <c r="L9" s="126"/>
      <c r="M9" s="126"/>
      <c r="N9" s="126"/>
      <c r="O9" s="126"/>
    </row>
    <row r="10" spans="1:16" x14ac:dyDescent="0.25">
      <c r="B10" s="27"/>
      <c r="C10" s="1"/>
      <c r="D10" s="1"/>
      <c r="E10" s="20" t="s">
        <v>83</v>
      </c>
      <c r="F10" s="1"/>
      <c r="G10" s="17" t="s">
        <v>80</v>
      </c>
      <c r="J10" s="127" t="s">
        <v>103</v>
      </c>
      <c r="K10" s="127"/>
      <c r="L10" s="127"/>
      <c r="M10" s="127"/>
      <c r="N10" s="127"/>
      <c r="O10" s="127"/>
    </row>
    <row r="11" spans="1:16" ht="19.7" customHeight="1" x14ac:dyDescent="0.25">
      <c r="B11" s="27" t="s">
        <v>62</v>
      </c>
      <c r="C11" s="10">
        <f>IF('MEDICIÓN NIVELES R1'!B15=0,"-",'MEDICIÓN NIVELES R1'!B15)</f>
        <v>65</v>
      </c>
      <c r="D11" s="1"/>
      <c r="E11" s="1"/>
      <c r="F11" s="1"/>
      <c r="G11" s="10">
        <f>IF(E12="-","-",MAX(C11,E12))</f>
        <v>65</v>
      </c>
    </row>
    <row r="12" spans="1:16" ht="19.7" customHeight="1" x14ac:dyDescent="0.25">
      <c r="B12" s="27" t="s">
        <v>64</v>
      </c>
      <c r="C12" s="10">
        <f xml:space="preserve"> IF('MEDICIÓN NIVELES R1'!F15=0,"-",'MEDICIÓN NIVELES R1'!F15)</f>
        <v>67.7</v>
      </c>
      <c r="D12" s="1"/>
      <c r="E12" s="10">
        <f>IF(C12="-","-",C12-5)</f>
        <v>62.7</v>
      </c>
      <c r="F12" s="1"/>
      <c r="G12" s="1"/>
      <c r="J12" s="21"/>
    </row>
    <row r="13" spans="1:16" x14ac:dyDescent="0.25">
      <c r="B13" s="27"/>
      <c r="C13" s="1"/>
      <c r="D13" s="1"/>
      <c r="E13" s="20" t="s">
        <v>83</v>
      </c>
      <c r="F13" s="1"/>
      <c r="G13" s="17" t="s">
        <v>80</v>
      </c>
      <c r="J13" s="21"/>
    </row>
    <row r="14" spans="1:16" ht="19.7" customHeight="1" x14ac:dyDescent="0.25">
      <c r="B14" s="27" t="s">
        <v>62</v>
      </c>
      <c r="C14" s="10" t="str">
        <f>IF('MEDICIÓN NIVELES R1'!B19=0,"-",'MEDICIÓN NIVELES R1'!B19)</f>
        <v>-</v>
      </c>
      <c r="D14" s="1"/>
      <c r="E14" s="1"/>
      <c r="F14" s="1"/>
      <c r="G14" s="10" t="str">
        <f>IF(E15="-","-",MAX(C14,E15))</f>
        <v>-</v>
      </c>
      <c r="J14" s="21"/>
    </row>
    <row r="15" spans="1:16" ht="19.7" customHeight="1" x14ac:dyDescent="0.25">
      <c r="B15" s="27" t="s">
        <v>64</v>
      </c>
      <c r="C15" s="10" t="str">
        <f xml:space="preserve"> IF('MEDICIÓN NIVELES R1'!F19=0,"-",'MEDICIÓN NIVELES R1'!F19)</f>
        <v>-</v>
      </c>
      <c r="D15" s="1"/>
      <c r="E15" s="10" t="str">
        <f>IF(C15="-","-",C15-5)</f>
        <v>-</v>
      </c>
      <c r="F15" s="1"/>
      <c r="G15" s="1"/>
    </row>
    <row r="16" spans="1:16" ht="15.75" thickBot="1" x14ac:dyDescent="0.3">
      <c r="B16" s="27"/>
      <c r="C16" s="1"/>
      <c r="D16" s="1"/>
      <c r="E16" s="20" t="s">
        <v>83</v>
      </c>
      <c r="F16" s="1"/>
      <c r="G16" s="17" t="s">
        <v>80</v>
      </c>
      <c r="I16" s="28" t="s">
        <v>90</v>
      </c>
      <c r="K16" s="29" t="s">
        <v>84</v>
      </c>
    </row>
    <row r="17" spans="1:16" ht="19.7" customHeight="1" thickBot="1" x14ac:dyDescent="0.3">
      <c r="A17" s="122" t="s">
        <v>66</v>
      </c>
      <c r="B17" s="27" t="s">
        <v>62</v>
      </c>
      <c r="C17" s="10" t="str">
        <f>IF('MEDICIÓN NIVELES R1'!B21=0,"-",'MEDICIÓN NIVELES R1'!B21)</f>
        <v>-</v>
      </c>
      <c r="D17" s="1"/>
      <c r="E17" s="1"/>
      <c r="F17" s="1"/>
      <c r="G17" s="10" t="str">
        <f>IF(E18="-","-",MAX(C17,E18))</f>
        <v>-</v>
      </c>
      <c r="I17" s="10">
        <f>IF(G5="-","-",ROUND(SUM(G5,G8,G11,G14,G17,G20,G23,G26,G29)/COUNTIF(G5:G29,"&gt;0"),0))</f>
        <v>64</v>
      </c>
      <c r="K17" s="10">
        <f>IF(I17="-","-",I17+K20)</f>
        <v>64</v>
      </c>
      <c r="O17" s="19">
        <f>IF(K17="-","-",K17+O20)</f>
        <v>64</v>
      </c>
    </row>
    <row r="18" spans="1:16" ht="19.7" customHeight="1" x14ac:dyDescent="0.25">
      <c r="A18" s="122"/>
      <c r="B18" s="27" t="s">
        <v>64</v>
      </c>
      <c r="C18" s="10" t="str">
        <f xml:space="preserve"> IF('MEDICIÓN NIVELES R1'!F21=0,"-",'MEDICIÓN NIVELES R1'!F21)</f>
        <v>-</v>
      </c>
      <c r="D18" s="1"/>
      <c r="E18" s="10" t="str">
        <f>IF(C18="-","-",C18-5)</f>
        <v>-</v>
      </c>
      <c r="F18" s="1"/>
      <c r="G18" s="1"/>
      <c r="J18" s="1"/>
    </row>
    <row r="19" spans="1:16" x14ac:dyDescent="0.25">
      <c r="B19" s="27"/>
      <c r="C19" s="1"/>
      <c r="D19" s="1"/>
      <c r="E19" s="20" t="s">
        <v>83</v>
      </c>
      <c r="F19" s="1"/>
      <c r="G19" s="17" t="s">
        <v>80</v>
      </c>
      <c r="J19" s="1"/>
    </row>
    <row r="20" spans="1:16" ht="19.7" customHeight="1" x14ac:dyDescent="0.25">
      <c r="B20" s="27" t="s">
        <v>62</v>
      </c>
      <c r="C20" s="10" t="str">
        <f>IF('MEDICIÓN NIVELES R1'!B23=0,"-",'MEDICIÓN NIVELES R1'!B23)</f>
        <v>-</v>
      </c>
      <c r="D20" s="1"/>
      <c r="E20" s="1"/>
      <c r="F20" s="1"/>
      <c r="G20" s="10" t="str">
        <f>IF(E21="-","-",MAX(C20,E21))</f>
        <v>-</v>
      </c>
      <c r="J20" s="1"/>
      <c r="K20" s="10">
        <f>IF(AND(M7="Seleccione",M8="Seleccione"),"0",IF(M7="Exterior",0,IF(M8="Abierta",5,10)))</f>
        <v>0</v>
      </c>
      <c r="O20" s="10">
        <f>IF(M24&gt;=10,0,IF(AND(M24&gt;=6,M24&lt;=9),-1,IF(AND(M24&gt;=4,M24&lt;=5),-2,IF(M24=3,-3,IF(M24&lt;3,"Med. Nula")))))</f>
        <v>0</v>
      </c>
    </row>
    <row r="21" spans="1:16" ht="19.7" customHeight="1" x14ac:dyDescent="0.25">
      <c r="B21" s="27" t="s">
        <v>64</v>
      </c>
      <c r="C21" s="10" t="str">
        <f xml:space="preserve"> IF('MEDICIÓN NIVELES R1'!F23=0,"-",'MEDICIÓN NIVELES R1'!F23)</f>
        <v>-</v>
      </c>
      <c r="D21" s="1"/>
      <c r="E21" s="10" t="str">
        <f>IF(C21="-","-",C21-5)</f>
        <v>-</v>
      </c>
      <c r="F21" s="1"/>
      <c r="G21" s="1"/>
      <c r="J21" s="124" t="s">
        <v>86</v>
      </c>
      <c r="K21" s="124"/>
      <c r="L21" s="124"/>
      <c r="N21" s="123" t="s">
        <v>85</v>
      </c>
      <c r="O21" s="123"/>
      <c r="P21" s="123"/>
    </row>
    <row r="22" spans="1:16" x14ac:dyDescent="0.25">
      <c r="B22" s="27"/>
      <c r="C22" s="1"/>
      <c r="D22" s="1"/>
      <c r="E22" s="20" t="s">
        <v>83</v>
      </c>
      <c r="F22" s="1"/>
      <c r="G22" s="17" t="s">
        <v>80</v>
      </c>
    </row>
    <row r="23" spans="1:16" ht="19.7" customHeight="1" x14ac:dyDescent="0.25">
      <c r="B23" s="27" t="s">
        <v>62</v>
      </c>
      <c r="C23" s="10" t="str">
        <f>IF('MEDICIÓN NIVELES R1'!B27=0,"-",'MEDICIÓN NIVELES R1'!B27)</f>
        <v>-</v>
      </c>
      <c r="D23" s="1"/>
      <c r="E23" s="1"/>
      <c r="F23" s="1"/>
      <c r="G23" s="10" t="str">
        <f>IF(E24="-","-",MAX(C23,E24))</f>
        <v>-</v>
      </c>
    </row>
    <row r="24" spans="1:16" ht="19.7" customHeight="1" x14ac:dyDescent="0.25">
      <c r="B24" s="27" t="s">
        <v>64</v>
      </c>
      <c r="C24" s="10" t="str">
        <f xml:space="preserve"> IF('MEDICIÓN NIVELES R1'!F27=0,"-",'MEDICIÓN NIVELES R1'!F27)</f>
        <v>-</v>
      </c>
      <c r="D24" s="1"/>
      <c r="E24" s="10" t="str">
        <f>IF(C24="-","-",C24-5)</f>
        <v>-</v>
      </c>
      <c r="F24" s="1"/>
      <c r="G24" s="1"/>
      <c r="K24" s="21"/>
      <c r="L24" s="21"/>
      <c r="M24" s="10">
        <f>IF(K17="-","-",K17-K32)</f>
        <v>64</v>
      </c>
      <c r="N24" s="21"/>
      <c r="O24" s="21"/>
    </row>
    <row r="25" spans="1:16" ht="18" x14ac:dyDescent="0.25">
      <c r="B25" s="27"/>
      <c r="C25" s="1"/>
      <c r="D25" s="1"/>
      <c r="E25" s="20" t="s">
        <v>83</v>
      </c>
      <c r="F25" s="1"/>
      <c r="G25" s="17" t="s">
        <v>80</v>
      </c>
      <c r="K25" s="22"/>
      <c r="L25" s="23"/>
      <c r="M25" s="30" t="s">
        <v>87</v>
      </c>
      <c r="N25" s="21"/>
      <c r="O25" s="21"/>
    </row>
    <row r="26" spans="1:16" ht="19.7" customHeight="1" x14ac:dyDescent="0.25">
      <c r="A26" s="122" t="s">
        <v>67</v>
      </c>
      <c r="B26" s="27" t="s">
        <v>62</v>
      </c>
      <c r="C26" s="10" t="str">
        <f>IF('MEDICIÓN NIVELES R1'!B29=0,"-",'MEDICIÓN NIVELES R1'!B29)</f>
        <v>-</v>
      </c>
      <c r="D26" s="1"/>
      <c r="E26" s="1"/>
      <c r="F26" s="1"/>
      <c r="G26" s="10" t="str">
        <f>IF(E27="-","-",MAX(C26,E27))</f>
        <v>-</v>
      </c>
      <c r="K26" s="21"/>
      <c r="L26" s="21"/>
      <c r="N26" s="21"/>
      <c r="O26" s="21"/>
    </row>
    <row r="27" spans="1:16" ht="19.7" customHeight="1" x14ac:dyDescent="0.25">
      <c r="A27" s="122"/>
      <c r="B27" s="27" t="s">
        <v>64</v>
      </c>
      <c r="C27" s="10" t="str">
        <f xml:space="preserve"> IF('MEDICIÓN NIVELES R1'!F29=0,"-",'MEDICIÓN NIVELES R1'!F29)</f>
        <v>-</v>
      </c>
      <c r="D27" s="1"/>
      <c r="E27" s="10" t="str">
        <f>IF(C27="-","-",C27-5)</f>
        <v>-</v>
      </c>
      <c r="F27" s="1"/>
      <c r="G27" s="1"/>
      <c r="K27" s="21"/>
      <c r="L27" s="21"/>
      <c r="N27" s="21"/>
      <c r="O27" s="21"/>
    </row>
    <row r="28" spans="1:16" x14ac:dyDescent="0.25">
      <c r="B28" s="27"/>
      <c r="C28" s="1"/>
      <c r="D28" s="1"/>
      <c r="E28" s="20" t="s">
        <v>83</v>
      </c>
      <c r="F28" s="1"/>
      <c r="G28" s="17" t="s">
        <v>80</v>
      </c>
      <c r="J28" s="125" t="s">
        <v>86</v>
      </c>
      <c r="K28" s="125"/>
      <c r="L28" s="125"/>
    </row>
    <row r="29" spans="1:16" ht="19.7" customHeight="1" x14ac:dyDescent="0.25">
      <c r="B29" s="27" t="s">
        <v>62</v>
      </c>
      <c r="C29" s="10" t="str">
        <f>IF('MEDICIÓN NIVELES R1'!B31=0,"-",'MEDICIÓN NIVELES R1'!B31)</f>
        <v>-</v>
      </c>
      <c r="D29" s="1"/>
      <c r="E29" s="1"/>
      <c r="F29" s="1"/>
      <c r="G29" s="10" t="str">
        <f>IF(E30="-","-",MAX(C29,E30))</f>
        <v>-</v>
      </c>
      <c r="K29" s="33">
        <f>IF(C32=0,0,IF(M7="Seleccione","0",IF(M7="Exterior",0,IF(M8="Abierta",5,10))))</f>
        <v>0</v>
      </c>
    </row>
    <row r="30" spans="1:16" ht="19.7" customHeight="1" x14ac:dyDescent="0.25">
      <c r="B30" s="27" t="s">
        <v>64</v>
      </c>
      <c r="C30" s="10" t="str">
        <f xml:space="preserve"> IF('MEDICIÓN NIVELES R1'!F31=0,"-",'MEDICIÓN NIVELES R1'!F31)</f>
        <v>-</v>
      </c>
      <c r="D30" s="1"/>
      <c r="E30" s="10" t="str">
        <f>IF(C30="-","-",C30-5)</f>
        <v>-</v>
      </c>
      <c r="F30" s="1"/>
      <c r="G30" s="1"/>
      <c r="H30" s="1"/>
    </row>
    <row r="31" spans="1:16" ht="15.75" thickBot="1" x14ac:dyDescent="0.3">
      <c r="E31" s="24" t="s">
        <v>83</v>
      </c>
    </row>
    <row r="32" spans="1:16" ht="19.7" customHeight="1" thickBot="1" x14ac:dyDescent="0.3">
      <c r="C32" s="10">
        <f>'MEDICIÓN NIVELES R1'!C40</f>
        <v>0</v>
      </c>
      <c r="J32" s="25"/>
      <c r="K32" s="10">
        <f>C32+K29</f>
        <v>0</v>
      </c>
      <c r="O32" s="19">
        <f>K32</f>
        <v>0</v>
      </c>
    </row>
    <row r="33" spans="1:16" ht="15" customHeight="1" x14ac:dyDescent="0.25">
      <c r="B33" s="121" t="s">
        <v>89</v>
      </c>
      <c r="C33" s="121"/>
      <c r="D33" s="121"/>
      <c r="E33" s="121"/>
    </row>
    <row r="34" spans="1:16" x14ac:dyDescent="0.25">
      <c r="B34" s="21"/>
      <c r="C34" s="21"/>
      <c r="D34" s="31"/>
      <c r="E34" s="21"/>
      <c r="N34" s="26"/>
      <c r="O34" s="26"/>
      <c r="P34" s="26"/>
    </row>
    <row r="35" spans="1:16" x14ac:dyDescent="0.25">
      <c r="D35" s="21"/>
      <c r="N35" s="26"/>
      <c r="O35" s="26"/>
      <c r="P35" s="26"/>
    </row>
    <row r="36" spans="1:16" x14ac:dyDescent="0.25">
      <c r="L36" s="18" t="s">
        <v>88</v>
      </c>
    </row>
    <row r="39" spans="1:16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</row>
  </sheetData>
  <mergeCells count="17">
    <mergeCell ref="J4:L5"/>
    <mergeCell ref="J7:L7"/>
    <mergeCell ref="J8:L8"/>
    <mergeCell ref="J3:O3"/>
    <mergeCell ref="M4:O5"/>
    <mergeCell ref="J6:O6"/>
    <mergeCell ref="M7:O7"/>
    <mergeCell ref="M8:O8"/>
    <mergeCell ref="B33:E33"/>
    <mergeCell ref="A8:A9"/>
    <mergeCell ref="N21:P21"/>
    <mergeCell ref="J21:L21"/>
    <mergeCell ref="J28:L28"/>
    <mergeCell ref="A17:A18"/>
    <mergeCell ref="A26:A27"/>
    <mergeCell ref="J9:O9"/>
    <mergeCell ref="J10:O10"/>
  </mergeCells>
  <pageMargins left="0.55059523809523814" right="0.60049019607843135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_&amp;U6&amp;U_  de &amp;U_9&amp;U_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6"/>
  <sheetViews>
    <sheetView showGridLines="0" view="pageLayout" zoomScale="85" zoomScaleNormal="100" zoomScalePageLayoutView="85" workbookViewId="0">
      <selection activeCell="A45" sqref="A45:H45"/>
    </sheetView>
  </sheetViews>
  <sheetFormatPr baseColWidth="10" defaultColWidth="11.42578125" defaultRowHeight="15" x14ac:dyDescent="0.25"/>
  <cols>
    <col min="1" max="1" width="21.28515625" customWidth="1"/>
    <col min="2" max="7" width="9.42578125" customWidth="1"/>
    <col min="8" max="8" width="9.85546875" customWidth="1"/>
  </cols>
  <sheetData>
    <row r="1" spans="1:8" ht="24" customHeight="1" x14ac:dyDescent="0.25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 x14ac:dyDescent="0.25"/>
    <row r="3" spans="1:8" x14ac:dyDescent="0.25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25"/>
    <row r="5" spans="1:8" ht="19.5" customHeight="1" x14ac:dyDescent="0.25">
      <c r="A5" s="114" t="s">
        <v>61</v>
      </c>
      <c r="B5" s="114"/>
      <c r="C5" s="114"/>
      <c r="D5" s="115" t="s">
        <v>165</v>
      </c>
      <c r="E5" s="116"/>
      <c r="F5" s="116"/>
      <c r="G5" s="116"/>
      <c r="H5" s="116"/>
    </row>
    <row r="6" spans="1:8" ht="15" customHeight="1" x14ac:dyDescent="0.25">
      <c r="A6" s="100"/>
      <c r="B6" s="100"/>
      <c r="C6" s="100"/>
      <c r="D6" s="117"/>
      <c r="E6" s="118"/>
      <c r="F6" s="118"/>
      <c r="G6" s="118"/>
      <c r="H6" s="119"/>
    </row>
    <row r="9" spans="1:8" x14ac:dyDescent="0.25">
      <c r="B9" s="45" t="s">
        <v>62</v>
      </c>
      <c r="C9" s="45"/>
      <c r="D9" s="45" t="s">
        <v>63</v>
      </c>
      <c r="E9" s="45"/>
      <c r="F9" s="45" t="s">
        <v>64</v>
      </c>
    </row>
    <row r="10" spans="1:8" ht="5.85" customHeight="1" x14ac:dyDescent="0.25">
      <c r="B10" s="45"/>
      <c r="C10" s="45"/>
      <c r="D10" s="45"/>
      <c r="E10" s="45"/>
      <c r="F10" s="45"/>
    </row>
    <row r="11" spans="1:8" ht="22.5" customHeight="1" x14ac:dyDescent="0.25">
      <c r="B11" s="35">
        <v>60.6</v>
      </c>
      <c r="C11" s="45"/>
      <c r="D11" s="35">
        <v>58</v>
      </c>
      <c r="E11" s="45"/>
      <c r="F11" s="35">
        <v>65.2</v>
      </c>
    </row>
    <row r="12" spans="1:8" ht="5.85" customHeight="1" x14ac:dyDescent="0.25">
      <c r="B12" s="45"/>
      <c r="C12" s="45"/>
      <c r="D12" s="45"/>
      <c r="E12" s="45"/>
      <c r="F12" s="45"/>
    </row>
    <row r="13" spans="1:8" ht="22.5" customHeight="1" x14ac:dyDescent="0.25">
      <c r="A13" s="45" t="s">
        <v>65</v>
      </c>
      <c r="B13" s="35">
        <v>62.1</v>
      </c>
      <c r="C13" s="45"/>
      <c r="D13" s="35">
        <v>59.4</v>
      </c>
      <c r="E13" s="45"/>
      <c r="F13" s="35">
        <v>64.5</v>
      </c>
    </row>
    <row r="14" spans="1:8" ht="5.85" customHeight="1" x14ac:dyDescent="0.25">
      <c r="A14" s="45"/>
      <c r="B14" s="45"/>
      <c r="C14" s="45"/>
      <c r="D14" s="45"/>
      <c r="E14" s="45"/>
      <c r="F14" s="45"/>
    </row>
    <row r="15" spans="1:8" ht="22.5" customHeight="1" x14ac:dyDescent="0.25">
      <c r="A15" s="45"/>
      <c r="B15" s="35">
        <v>60.2</v>
      </c>
      <c r="C15" s="45"/>
      <c r="D15" s="35">
        <v>57.2</v>
      </c>
      <c r="E15" s="45"/>
      <c r="F15" s="35">
        <v>66.2</v>
      </c>
    </row>
    <row r="16" spans="1:8" x14ac:dyDescent="0.25">
      <c r="A16" s="45"/>
      <c r="B16" s="45"/>
      <c r="C16" s="45"/>
      <c r="D16" s="45"/>
      <c r="E16" s="45"/>
      <c r="F16" s="45"/>
    </row>
    <row r="17" spans="1:6" x14ac:dyDescent="0.25">
      <c r="A17" s="45"/>
      <c r="B17" s="45" t="s">
        <v>62</v>
      </c>
      <c r="C17" s="45"/>
      <c r="D17" s="45" t="s">
        <v>63</v>
      </c>
      <c r="E17" s="45"/>
      <c r="F17" s="45" t="s">
        <v>64</v>
      </c>
    </row>
    <row r="18" spans="1:6" ht="5.85" customHeight="1" x14ac:dyDescent="0.25">
      <c r="A18" s="45"/>
      <c r="B18" s="45"/>
      <c r="C18" s="45"/>
      <c r="D18" s="45"/>
      <c r="F18" s="45"/>
    </row>
    <row r="19" spans="1:6" ht="22.5" customHeight="1" x14ac:dyDescent="0.25">
      <c r="A19" s="45"/>
      <c r="B19" s="35"/>
      <c r="C19" s="45"/>
      <c r="D19" s="35"/>
      <c r="F19" s="35"/>
    </row>
    <row r="20" spans="1:6" ht="5.85" customHeight="1" x14ac:dyDescent="0.25">
      <c r="A20" s="45"/>
      <c r="B20" s="45"/>
      <c r="C20" s="45"/>
      <c r="D20" s="45"/>
      <c r="F20" s="45"/>
    </row>
    <row r="21" spans="1:6" ht="22.5" customHeight="1" x14ac:dyDescent="0.25">
      <c r="A21" s="45" t="s">
        <v>66</v>
      </c>
      <c r="B21" s="35"/>
      <c r="C21" s="45"/>
      <c r="D21" s="35"/>
      <c r="F21" s="35"/>
    </row>
    <row r="22" spans="1:6" ht="5.85" customHeight="1" x14ac:dyDescent="0.25">
      <c r="A22" s="45"/>
      <c r="B22" s="45"/>
      <c r="C22" s="45"/>
      <c r="D22" s="45"/>
      <c r="F22" s="45"/>
    </row>
    <row r="23" spans="1:6" ht="22.5" customHeight="1" x14ac:dyDescent="0.25">
      <c r="A23" s="45"/>
      <c r="B23" s="35"/>
      <c r="C23" s="45"/>
      <c r="D23" s="35"/>
      <c r="F23" s="35"/>
    </row>
    <row r="24" spans="1:6" x14ac:dyDescent="0.25">
      <c r="A24" s="45"/>
      <c r="B24" s="45"/>
      <c r="C24" s="45"/>
      <c r="D24" s="45"/>
      <c r="F24" s="45"/>
    </row>
    <row r="25" spans="1:6" x14ac:dyDescent="0.25">
      <c r="A25" s="45"/>
      <c r="B25" s="45" t="s">
        <v>62</v>
      </c>
      <c r="C25" s="45"/>
      <c r="D25" s="45" t="s">
        <v>63</v>
      </c>
      <c r="F25" s="45" t="s">
        <v>64</v>
      </c>
    </row>
    <row r="26" spans="1:6" ht="5.85" customHeight="1" x14ac:dyDescent="0.25">
      <c r="A26" s="45"/>
      <c r="B26" s="45"/>
      <c r="C26" s="45"/>
      <c r="D26" s="45"/>
      <c r="F26" s="45"/>
    </row>
    <row r="27" spans="1:6" ht="22.5" customHeight="1" x14ac:dyDescent="0.25">
      <c r="A27" s="45"/>
      <c r="B27" s="35"/>
      <c r="C27" s="45"/>
      <c r="D27" s="35"/>
      <c r="F27" s="35"/>
    </row>
    <row r="28" spans="1:6" ht="5.85" customHeight="1" x14ac:dyDescent="0.25">
      <c r="A28" s="45"/>
      <c r="B28" s="45"/>
      <c r="C28" s="45"/>
      <c r="D28" s="45"/>
      <c r="F28" s="45"/>
    </row>
    <row r="29" spans="1:6" ht="22.5" customHeight="1" x14ac:dyDescent="0.25">
      <c r="A29" s="45" t="s">
        <v>67</v>
      </c>
      <c r="B29" s="35"/>
      <c r="C29" s="45"/>
      <c r="D29" s="35"/>
      <c r="F29" s="35"/>
    </row>
    <row r="30" spans="1:6" ht="5.85" customHeight="1" x14ac:dyDescent="0.25">
      <c r="A30" s="45"/>
      <c r="B30" s="45"/>
      <c r="C30" s="45"/>
      <c r="D30" s="45"/>
      <c r="F30" s="45"/>
    </row>
    <row r="31" spans="1:6" ht="22.5" customHeight="1" x14ac:dyDescent="0.25">
      <c r="A31" s="45"/>
      <c r="B31" s="35"/>
      <c r="C31" s="45"/>
      <c r="D31" s="35"/>
      <c r="F31" s="35"/>
    </row>
    <row r="32" spans="1:6" ht="22.5" customHeight="1" x14ac:dyDescent="0.25">
      <c r="A32" s="45"/>
      <c r="B32" s="32"/>
      <c r="C32" s="45"/>
      <c r="D32" s="32"/>
      <c r="E32" s="45"/>
      <c r="F32" s="32"/>
    </row>
    <row r="34" spans="1:8" x14ac:dyDescent="0.25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25">
      <c r="A36" s="42" t="s">
        <v>69</v>
      </c>
      <c r="B36" s="100"/>
      <c r="C36" s="100"/>
      <c r="D36" s="100"/>
      <c r="E36" s="100"/>
      <c r="F36" s="100"/>
      <c r="G36" s="100"/>
      <c r="H36" s="100"/>
    </row>
    <row r="37" spans="1:8" x14ac:dyDescent="0.25">
      <c r="A37" s="11" t="s">
        <v>70</v>
      </c>
      <c r="B37" s="120"/>
      <c r="C37" s="120"/>
      <c r="D37" s="120"/>
      <c r="E37" s="114" t="s">
        <v>71</v>
      </c>
      <c r="F37" s="114"/>
      <c r="G37" s="113"/>
      <c r="H37" s="113"/>
    </row>
    <row r="38" spans="1:8" x14ac:dyDescent="0.25">
      <c r="D38" s="36"/>
      <c r="E38" s="36"/>
      <c r="G38" s="36"/>
      <c r="H38" s="36"/>
    </row>
    <row r="39" spans="1:8" x14ac:dyDescent="0.25">
      <c r="B39" s="45" t="s">
        <v>72</v>
      </c>
      <c r="C39" s="45" t="s">
        <v>73</v>
      </c>
      <c r="D39" s="45" t="s">
        <v>74</v>
      </c>
      <c r="E39" s="45" t="s">
        <v>75</v>
      </c>
      <c r="F39" s="45" t="s">
        <v>76</v>
      </c>
      <c r="G39" s="45" t="s">
        <v>77</v>
      </c>
    </row>
    <row r="40" spans="1:8" ht="22.5" customHeight="1" x14ac:dyDescent="0.25">
      <c r="A40" s="45" t="s">
        <v>62</v>
      </c>
      <c r="B40" s="48"/>
      <c r="C40" s="48"/>
      <c r="D40" s="48"/>
      <c r="E40" s="48"/>
      <c r="F40" s="48"/>
      <c r="G40" s="48"/>
    </row>
    <row r="42" spans="1:8" x14ac:dyDescent="0.25">
      <c r="A42" s="98" t="s">
        <v>78</v>
      </c>
      <c r="B42" s="98"/>
      <c r="C42" s="98"/>
      <c r="D42" s="98"/>
      <c r="E42" s="98"/>
      <c r="F42" s="98"/>
      <c r="G42" s="98"/>
      <c r="H42" s="98"/>
    </row>
    <row r="43" spans="1:8" x14ac:dyDescent="0.25">
      <c r="A43" s="110" t="s">
        <v>168</v>
      </c>
      <c r="B43" s="111"/>
      <c r="C43" s="111"/>
      <c r="D43" s="111"/>
      <c r="E43" s="111"/>
      <c r="F43" s="111"/>
      <c r="G43" s="111"/>
      <c r="H43" s="111"/>
    </row>
    <row r="44" spans="1:8" x14ac:dyDescent="0.25">
      <c r="A44" s="110" t="s">
        <v>169</v>
      </c>
      <c r="B44" s="111"/>
      <c r="C44" s="111"/>
      <c r="D44" s="111"/>
      <c r="E44" s="111"/>
      <c r="F44" s="111"/>
      <c r="G44" s="111"/>
      <c r="H44" s="111"/>
    </row>
    <row r="45" spans="1:8" x14ac:dyDescent="0.25">
      <c r="A45" s="112"/>
      <c r="B45" s="112"/>
      <c r="C45" s="112"/>
      <c r="D45" s="112"/>
      <c r="E45" s="112"/>
      <c r="F45" s="112"/>
      <c r="G45" s="112"/>
      <c r="H45" s="112"/>
    </row>
    <row r="46" spans="1:8" x14ac:dyDescent="0.25">
      <c r="A46" s="21"/>
      <c r="B46" s="21"/>
      <c r="C46" s="21"/>
      <c r="D46" s="21"/>
      <c r="E46" s="21"/>
      <c r="F46" s="21"/>
      <c r="G46" s="21"/>
      <c r="H46" s="21"/>
    </row>
  </sheetData>
  <mergeCells count="13">
    <mergeCell ref="A5:C5"/>
    <mergeCell ref="D5:H5"/>
    <mergeCell ref="A6:C6"/>
    <mergeCell ref="D6:H6"/>
    <mergeCell ref="B36:D36"/>
    <mergeCell ref="E36:H36"/>
    <mergeCell ref="A45:H45"/>
    <mergeCell ref="B37:D37"/>
    <mergeCell ref="E37:F37"/>
    <mergeCell ref="G37:H37"/>
    <mergeCell ref="A42:H42"/>
    <mergeCell ref="A43:H43"/>
    <mergeCell ref="A44:H44"/>
  </mergeCells>
  <pageMargins left="0.7" right="0.86458333333333337" top="0.75" bottom="0.75" header="0.3" footer="0.3"/>
  <pageSetup paperSize="122" orientation="portrait" verticalDpi="597" r:id="rId1"/>
  <headerFooter>
    <oddHeader xml:space="preserve">&amp;C&amp;"-,Negrita"&amp;10 REPORTE TÉCNICO DECRETO SUPREMO N°38/11 DEL MINISTERIO DEL MEDIO AMBIENTE&amp;"-,Normal"
Establece Norma de Emisión de Ruidos Generados por Fuentes que Indica
</oddHeader>
    <oddFooter xml:space="preserve">&amp;RPágina  &amp;U_7&amp;U_  de &amp;U_9_&amp;U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Check Box 1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Check Box 2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Check Box 3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Check Box 4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view="pageLayout" zoomScale="85" zoomScaleNormal="100" zoomScalePageLayoutView="85" workbookViewId="0">
      <selection activeCell="M11" sqref="M11"/>
    </sheetView>
  </sheetViews>
  <sheetFormatPr baseColWidth="10" defaultRowHeight="15" x14ac:dyDescent="0.25"/>
  <cols>
    <col min="1" max="1" width="7.7109375" customWidth="1"/>
    <col min="2" max="2" width="7.85546875" customWidth="1"/>
    <col min="3" max="3" width="5.85546875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 x14ac:dyDescent="0.25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O2" s="14"/>
      <c r="P2" s="15"/>
    </row>
    <row r="3" spans="1:16" ht="18" x14ac:dyDescent="0.25">
      <c r="A3" s="14"/>
      <c r="B3" s="14"/>
      <c r="C3" s="14"/>
      <c r="D3" s="14"/>
      <c r="E3" s="14"/>
      <c r="F3" s="14"/>
      <c r="G3" s="14"/>
      <c r="H3" s="14"/>
      <c r="I3" s="14"/>
      <c r="J3" s="126" t="s">
        <v>91</v>
      </c>
      <c r="K3" s="126"/>
      <c r="L3" s="126"/>
      <c r="M3" s="126"/>
      <c r="N3" s="126"/>
      <c r="O3" s="126"/>
    </row>
    <row r="4" spans="1:16" x14ac:dyDescent="0.25">
      <c r="A4" s="16"/>
      <c r="B4" s="16"/>
      <c r="C4" s="16"/>
      <c r="D4" s="16"/>
      <c r="E4" s="16"/>
      <c r="F4" s="16"/>
      <c r="G4" s="17" t="s">
        <v>80</v>
      </c>
      <c r="H4" s="16"/>
      <c r="J4" s="128" t="s">
        <v>92</v>
      </c>
      <c r="K4" s="129"/>
      <c r="L4" s="130"/>
      <c r="M4" s="135" t="s">
        <v>165</v>
      </c>
      <c r="N4" s="136"/>
      <c r="O4" s="137"/>
    </row>
    <row r="5" spans="1:16" ht="19.7" customHeight="1" x14ac:dyDescent="0.25">
      <c r="B5" s="27" t="s">
        <v>62</v>
      </c>
      <c r="C5" s="47">
        <f>IF('MEDICIÓN NIVELES R2'!B11=0,"-",'MEDICIÓN NIVELES R2'!B11)</f>
        <v>60.6</v>
      </c>
      <c r="D5" s="45"/>
      <c r="E5" s="45"/>
      <c r="F5" s="45"/>
      <c r="G5" s="47">
        <f>IF(E6="-","-",MAX(C5,E6))</f>
        <v>60.6</v>
      </c>
      <c r="J5" s="131"/>
      <c r="K5" s="132"/>
      <c r="L5" s="133"/>
      <c r="M5" s="138"/>
      <c r="N5" s="139"/>
      <c r="O5" s="140"/>
    </row>
    <row r="6" spans="1:16" ht="19.7" customHeight="1" x14ac:dyDescent="0.25">
      <c r="B6" s="27" t="s">
        <v>64</v>
      </c>
      <c r="C6" s="47">
        <f xml:space="preserve"> IF('MEDICIÓN NIVELES R2'!F11=0,"-",'MEDICIÓN NIVELES R2'!F11)</f>
        <v>65.2</v>
      </c>
      <c r="D6" s="45"/>
      <c r="E6" s="47">
        <f>IF(C6="-","-",C6-5)</f>
        <v>60.2</v>
      </c>
      <c r="F6" s="45"/>
      <c r="G6" s="45"/>
      <c r="J6" s="126" t="s">
        <v>93</v>
      </c>
      <c r="K6" s="126"/>
      <c r="L6" s="126"/>
      <c r="M6" s="126"/>
      <c r="N6" s="126"/>
      <c r="O6" s="126"/>
    </row>
    <row r="7" spans="1:16" x14ac:dyDescent="0.25">
      <c r="B7" s="27"/>
      <c r="C7" s="45"/>
      <c r="D7" s="45"/>
      <c r="E7" s="20" t="s">
        <v>83</v>
      </c>
      <c r="F7" s="45"/>
      <c r="G7" s="17" t="s">
        <v>80</v>
      </c>
      <c r="J7" s="134" t="s">
        <v>94</v>
      </c>
      <c r="K7" s="134"/>
      <c r="L7" s="134"/>
      <c r="M7" s="141" t="s">
        <v>99</v>
      </c>
      <c r="N7" s="141"/>
      <c r="O7" s="141"/>
    </row>
    <row r="8" spans="1:16" ht="19.7" customHeight="1" x14ac:dyDescent="0.25">
      <c r="A8" s="122" t="s">
        <v>65</v>
      </c>
      <c r="B8" s="27" t="s">
        <v>62</v>
      </c>
      <c r="C8" s="47">
        <f>IF('MEDICIÓN NIVELES R2'!B13=0,"-",'MEDICIÓN NIVELES R2'!B13)</f>
        <v>62.1</v>
      </c>
      <c r="D8" s="45"/>
      <c r="E8" s="45"/>
      <c r="F8" s="45"/>
      <c r="G8" s="47">
        <f>IF(E9="-","-",MAX(C8,E9))</f>
        <v>62.1</v>
      </c>
      <c r="J8" s="134" t="s">
        <v>95</v>
      </c>
      <c r="K8" s="134"/>
      <c r="L8" s="134"/>
      <c r="M8" s="141" t="s">
        <v>101</v>
      </c>
      <c r="N8" s="141"/>
      <c r="O8" s="141"/>
    </row>
    <row r="9" spans="1:16" ht="19.7" customHeight="1" x14ac:dyDescent="0.25">
      <c r="A9" s="122"/>
      <c r="B9" s="27" t="s">
        <v>64</v>
      </c>
      <c r="C9" s="47">
        <f xml:space="preserve"> IF('MEDICIÓN NIVELES R2'!F13=0,"-",'MEDICIÓN NIVELES R2'!F13)</f>
        <v>64.5</v>
      </c>
      <c r="D9" s="45"/>
      <c r="E9" s="47">
        <f>IF(C9="-","-",C9-5)</f>
        <v>59.5</v>
      </c>
      <c r="F9" s="45"/>
      <c r="G9" s="45"/>
      <c r="J9" s="126" t="s">
        <v>96</v>
      </c>
      <c r="K9" s="126"/>
      <c r="L9" s="126"/>
      <c r="M9" s="126"/>
      <c r="N9" s="126"/>
      <c r="O9" s="126"/>
    </row>
    <row r="10" spans="1:16" x14ac:dyDescent="0.25">
      <c r="B10" s="27"/>
      <c r="C10" s="45"/>
      <c r="D10" s="45"/>
      <c r="E10" s="20" t="s">
        <v>83</v>
      </c>
      <c r="F10" s="45"/>
      <c r="G10" s="17" t="s">
        <v>80</v>
      </c>
      <c r="J10" s="127" t="s">
        <v>103</v>
      </c>
      <c r="K10" s="127"/>
      <c r="L10" s="127"/>
      <c r="M10" s="127"/>
      <c r="N10" s="127"/>
      <c r="O10" s="127"/>
    </row>
    <row r="11" spans="1:16" ht="19.7" customHeight="1" x14ac:dyDescent="0.25">
      <c r="B11" s="27" t="s">
        <v>62</v>
      </c>
      <c r="C11" s="47">
        <f>IF('MEDICIÓN NIVELES R2'!B15=0,"-",'MEDICIÓN NIVELES R2'!B15)</f>
        <v>60.2</v>
      </c>
      <c r="D11" s="45"/>
      <c r="E11" s="45"/>
      <c r="F11" s="45"/>
      <c r="G11" s="47">
        <f>IF(E12="-","-",MAX(C11,E12))</f>
        <v>61.2</v>
      </c>
    </row>
    <row r="12" spans="1:16" ht="19.7" customHeight="1" x14ac:dyDescent="0.25">
      <c r="B12" s="27" t="s">
        <v>64</v>
      </c>
      <c r="C12" s="47">
        <f xml:space="preserve"> IF('MEDICIÓN NIVELES R2'!F15=0,"-",'MEDICIÓN NIVELES R2'!F15)</f>
        <v>66.2</v>
      </c>
      <c r="D12" s="45"/>
      <c r="E12" s="47">
        <f>IF(C12="-","-",C12-5)</f>
        <v>61.2</v>
      </c>
      <c r="F12" s="45"/>
      <c r="G12" s="45"/>
      <c r="J12" s="21"/>
    </row>
    <row r="13" spans="1:16" x14ac:dyDescent="0.25">
      <c r="B13" s="27"/>
      <c r="C13" s="45"/>
      <c r="D13" s="45"/>
      <c r="E13" s="20" t="s">
        <v>83</v>
      </c>
      <c r="F13" s="45"/>
      <c r="G13" s="17" t="s">
        <v>80</v>
      </c>
      <c r="J13" s="21"/>
    </row>
    <row r="14" spans="1:16" ht="19.7" customHeight="1" x14ac:dyDescent="0.25">
      <c r="B14" s="27" t="s">
        <v>62</v>
      </c>
      <c r="C14" s="47" t="str">
        <f>IF('MEDICIÓN NIVELES R2'!B19=0,"-",'MEDICIÓN NIVELES R2'!B19)</f>
        <v>-</v>
      </c>
      <c r="D14" s="45"/>
      <c r="E14" s="45"/>
      <c r="F14" s="45"/>
      <c r="G14" s="47" t="str">
        <f>IF(E15="-","-",MAX(C14,E15))</f>
        <v>-</v>
      </c>
      <c r="J14" s="21"/>
    </row>
    <row r="15" spans="1:16" ht="19.7" customHeight="1" x14ac:dyDescent="0.25">
      <c r="B15" s="27" t="s">
        <v>64</v>
      </c>
      <c r="C15" s="47" t="str">
        <f xml:space="preserve"> IF('MEDICIÓN NIVELES R2'!F19=0,"-",'MEDICIÓN NIVELES R2'!F19)</f>
        <v>-</v>
      </c>
      <c r="D15" s="45"/>
      <c r="E15" s="47" t="str">
        <f>IF(C15="-","-",C15-5)</f>
        <v>-</v>
      </c>
      <c r="F15" s="45"/>
      <c r="G15" s="45"/>
    </row>
    <row r="16" spans="1:16" ht="15.75" thickBot="1" x14ac:dyDescent="0.3">
      <c r="B16" s="27"/>
      <c r="C16" s="45"/>
      <c r="D16" s="45"/>
      <c r="E16" s="20" t="s">
        <v>83</v>
      </c>
      <c r="F16" s="45"/>
      <c r="G16" s="17" t="s">
        <v>80</v>
      </c>
      <c r="I16" s="28" t="s">
        <v>90</v>
      </c>
      <c r="K16" s="29" t="s">
        <v>84</v>
      </c>
    </row>
    <row r="17" spans="1:16" ht="19.7" customHeight="1" thickBot="1" x14ac:dyDescent="0.3">
      <c r="A17" s="122" t="s">
        <v>66</v>
      </c>
      <c r="B17" s="27" t="s">
        <v>62</v>
      </c>
      <c r="C17" s="47" t="str">
        <f>IF('MEDICIÓN NIVELES R2'!B21=0,"-",'MEDICIÓN NIVELES R2'!B21)</f>
        <v>-</v>
      </c>
      <c r="D17" s="45"/>
      <c r="E17" s="45"/>
      <c r="F17" s="45"/>
      <c r="G17" s="47" t="str">
        <f>IF(E18="-","-",MAX(C17,E18))</f>
        <v>-</v>
      </c>
      <c r="I17" s="47">
        <f>IF(G5="-","-",ROUND(SUM(G5,G8,G11,G14,G17,G20,G23,G26,G29)/COUNTIF(G5:G29,"&gt;0"),0))</f>
        <v>61</v>
      </c>
      <c r="K17" s="47">
        <f>IF(I17="-","-",I17+K20)</f>
        <v>61</v>
      </c>
      <c r="O17" s="19">
        <f>IF(K17="-","-",K17+O20)</f>
        <v>61</v>
      </c>
    </row>
    <row r="18" spans="1:16" ht="19.7" customHeight="1" x14ac:dyDescent="0.25">
      <c r="A18" s="122"/>
      <c r="B18" s="27" t="s">
        <v>64</v>
      </c>
      <c r="C18" s="47" t="str">
        <f xml:space="preserve"> IF('MEDICIÓN NIVELES R2'!F21=0,"-",'MEDICIÓN NIVELES R2'!F21)</f>
        <v>-</v>
      </c>
      <c r="D18" s="45"/>
      <c r="E18" s="47" t="str">
        <f>IF(C18="-","-",C18-5)</f>
        <v>-</v>
      </c>
      <c r="F18" s="45"/>
      <c r="G18" s="45"/>
      <c r="J18" s="45"/>
    </row>
    <row r="19" spans="1:16" x14ac:dyDescent="0.25">
      <c r="B19" s="27"/>
      <c r="C19" s="45"/>
      <c r="D19" s="45"/>
      <c r="E19" s="20" t="s">
        <v>83</v>
      </c>
      <c r="F19" s="45"/>
      <c r="G19" s="17" t="s">
        <v>80</v>
      </c>
      <c r="J19" s="45"/>
    </row>
    <row r="20" spans="1:16" ht="19.7" customHeight="1" x14ac:dyDescent="0.25">
      <c r="B20" s="27" t="s">
        <v>62</v>
      </c>
      <c r="C20" s="47" t="str">
        <f>IF('MEDICIÓN NIVELES R2'!B23=0,"-",'MEDICIÓN NIVELES R2'!B23)</f>
        <v>-</v>
      </c>
      <c r="D20" s="45"/>
      <c r="E20" s="45"/>
      <c r="F20" s="45"/>
      <c r="G20" s="47" t="str">
        <f>IF(E21="-","-",MAX(C20,E21))</f>
        <v>-</v>
      </c>
      <c r="J20" s="45"/>
      <c r="K20" s="47">
        <f>IF(AND(M7="Seleccione",M8="Seleccione"),"0",IF(M7="Exterior",0,IF(M8="Abierta",5,10)))</f>
        <v>0</v>
      </c>
      <c r="O20" s="47">
        <f>IF(M24&gt;=10,0,IF(AND(M24&gt;=6,M24&lt;=9),-1,IF(AND(M24&gt;=4,M24&lt;=5),-2,IF(M24=3,-3,IF(M24&lt;3,"Med. Nula")))))</f>
        <v>0</v>
      </c>
    </row>
    <row r="21" spans="1:16" ht="19.7" customHeight="1" x14ac:dyDescent="0.25">
      <c r="B21" s="27" t="s">
        <v>64</v>
      </c>
      <c r="C21" s="47" t="str">
        <f xml:space="preserve"> IF('MEDICIÓN NIVELES R2'!F23=0,"-",'MEDICIÓN NIVELES R2'!F23)</f>
        <v>-</v>
      </c>
      <c r="D21" s="45"/>
      <c r="E21" s="47" t="str">
        <f>IF(C21="-","-",C21-5)</f>
        <v>-</v>
      </c>
      <c r="F21" s="45"/>
      <c r="G21" s="45"/>
      <c r="J21" s="124" t="s">
        <v>86</v>
      </c>
      <c r="K21" s="124"/>
      <c r="L21" s="124"/>
      <c r="N21" s="123" t="s">
        <v>85</v>
      </c>
      <c r="O21" s="123"/>
      <c r="P21" s="123"/>
    </row>
    <row r="22" spans="1:16" x14ac:dyDescent="0.25">
      <c r="B22" s="27"/>
      <c r="C22" s="45"/>
      <c r="D22" s="45"/>
      <c r="E22" s="20" t="s">
        <v>83</v>
      </c>
      <c r="F22" s="45"/>
      <c r="G22" s="17" t="s">
        <v>80</v>
      </c>
    </row>
    <row r="23" spans="1:16" ht="19.7" customHeight="1" x14ac:dyDescent="0.25">
      <c r="B23" s="27" t="s">
        <v>62</v>
      </c>
      <c r="C23" s="47" t="str">
        <f>IF('MEDICIÓN NIVELES R2'!B27=0,"-",'MEDICIÓN NIVELES R2'!B27)</f>
        <v>-</v>
      </c>
      <c r="D23" s="45"/>
      <c r="E23" s="45"/>
      <c r="F23" s="45"/>
      <c r="G23" s="47" t="str">
        <f>IF(E24="-","-",MAX(C23,E24))</f>
        <v>-</v>
      </c>
    </row>
    <row r="24" spans="1:16" ht="19.7" customHeight="1" x14ac:dyDescent="0.25">
      <c r="B24" s="27" t="s">
        <v>64</v>
      </c>
      <c r="C24" s="47" t="str">
        <f xml:space="preserve"> IF('MEDICIÓN NIVELES R2'!F27=0,"-",'MEDICIÓN NIVELES R2'!F27)</f>
        <v>-</v>
      </c>
      <c r="D24" s="45"/>
      <c r="E24" s="47" t="str">
        <f>IF(C24="-","-",C24-5)</f>
        <v>-</v>
      </c>
      <c r="F24" s="45"/>
      <c r="G24" s="45"/>
      <c r="K24" s="21"/>
      <c r="L24" s="21"/>
      <c r="M24" s="47">
        <f>IF(K17="-","-",K17-K32)</f>
        <v>61</v>
      </c>
      <c r="N24" s="21"/>
      <c r="O24" s="21"/>
    </row>
    <row r="25" spans="1:16" ht="18" x14ac:dyDescent="0.25">
      <c r="B25" s="27"/>
      <c r="C25" s="45"/>
      <c r="D25" s="45"/>
      <c r="E25" s="20" t="s">
        <v>83</v>
      </c>
      <c r="F25" s="45"/>
      <c r="G25" s="17" t="s">
        <v>80</v>
      </c>
      <c r="K25" s="22"/>
      <c r="L25" s="23"/>
      <c r="M25" s="46" t="s">
        <v>87</v>
      </c>
      <c r="N25" s="21"/>
      <c r="O25" s="21"/>
    </row>
    <row r="26" spans="1:16" ht="19.7" customHeight="1" x14ac:dyDescent="0.25">
      <c r="A26" s="122" t="s">
        <v>67</v>
      </c>
      <c r="B26" s="27" t="s">
        <v>62</v>
      </c>
      <c r="C26" s="47" t="str">
        <f>IF('MEDICIÓN NIVELES R2'!B29=0,"-",'MEDICIÓN NIVELES R2'!B29)</f>
        <v>-</v>
      </c>
      <c r="D26" s="45"/>
      <c r="E26" s="45"/>
      <c r="F26" s="45"/>
      <c r="G26" s="47" t="str">
        <f>IF(E27="-","-",MAX(C26,E27))</f>
        <v>-</v>
      </c>
      <c r="K26" s="21"/>
      <c r="L26" s="21"/>
      <c r="N26" s="21"/>
      <c r="O26" s="21"/>
    </row>
    <row r="27" spans="1:16" ht="19.7" customHeight="1" x14ac:dyDescent="0.25">
      <c r="A27" s="122"/>
      <c r="B27" s="27" t="s">
        <v>64</v>
      </c>
      <c r="C27" s="47" t="str">
        <f xml:space="preserve"> IF('MEDICIÓN NIVELES R2'!F29=0,"-",'MEDICIÓN NIVELES R2'!F29)</f>
        <v>-</v>
      </c>
      <c r="D27" s="45"/>
      <c r="E27" s="47" t="str">
        <f>IF(C27="-","-",C27-5)</f>
        <v>-</v>
      </c>
      <c r="F27" s="45"/>
      <c r="G27" s="45"/>
      <c r="K27" s="21"/>
      <c r="L27" s="21"/>
      <c r="N27" s="21"/>
      <c r="O27" s="21"/>
    </row>
    <row r="28" spans="1:16" x14ac:dyDescent="0.25">
      <c r="B28" s="27"/>
      <c r="C28" s="45"/>
      <c r="D28" s="45"/>
      <c r="E28" s="20" t="s">
        <v>83</v>
      </c>
      <c r="F28" s="45"/>
      <c r="G28" s="17" t="s">
        <v>80</v>
      </c>
      <c r="J28" s="125" t="s">
        <v>86</v>
      </c>
      <c r="K28" s="125"/>
      <c r="L28" s="125"/>
    </row>
    <row r="29" spans="1:16" ht="19.7" customHeight="1" x14ac:dyDescent="0.25">
      <c r="B29" s="27" t="s">
        <v>62</v>
      </c>
      <c r="C29" s="47" t="str">
        <f>IF('MEDICIÓN NIVELES R2'!B31=0,"-",'MEDICIÓN NIVELES R2'!B31)</f>
        <v>-</v>
      </c>
      <c r="D29" s="45"/>
      <c r="E29" s="45"/>
      <c r="F29" s="45"/>
      <c r="G29" s="47" t="str">
        <f>IF(E30="-","-",MAX(C29,E30))</f>
        <v>-</v>
      </c>
      <c r="K29" s="47">
        <f>IF(C32=0,0,IF(M7="Seleccione","0",IF(M7="Exterior",0,IF(M8="Abierta",5,10))))</f>
        <v>0</v>
      </c>
    </row>
    <row r="30" spans="1:16" ht="19.7" customHeight="1" x14ac:dyDescent="0.25">
      <c r="B30" s="27" t="s">
        <v>64</v>
      </c>
      <c r="C30" s="47" t="str">
        <f xml:space="preserve"> IF('MEDICIÓN NIVELES R2'!F31=0,"-",'MEDICIÓN NIVELES R2'!F31)</f>
        <v>-</v>
      </c>
      <c r="D30" s="45"/>
      <c r="E30" s="47" t="str">
        <f>IF(C30="-","-",C30-5)</f>
        <v>-</v>
      </c>
      <c r="F30" s="45"/>
      <c r="G30" s="45"/>
      <c r="H30" s="45"/>
    </row>
    <row r="31" spans="1:16" ht="15.75" thickBot="1" x14ac:dyDescent="0.3">
      <c r="E31" s="24" t="s">
        <v>83</v>
      </c>
    </row>
    <row r="32" spans="1:16" ht="19.7" customHeight="1" thickBot="1" x14ac:dyDescent="0.3">
      <c r="C32" s="47">
        <f>'MEDICIÓN NIVELES R2'!C40</f>
        <v>0</v>
      </c>
      <c r="J32" s="25"/>
      <c r="K32" s="47">
        <f>C32+K29</f>
        <v>0</v>
      </c>
      <c r="O32" s="19">
        <f>K32</f>
        <v>0</v>
      </c>
    </row>
    <row r="33" spans="1:16" ht="15" customHeight="1" x14ac:dyDescent="0.25">
      <c r="B33" s="121" t="s">
        <v>89</v>
      </c>
      <c r="C33" s="121"/>
      <c r="D33" s="121"/>
      <c r="E33" s="121"/>
    </row>
    <row r="34" spans="1:16" x14ac:dyDescent="0.25">
      <c r="B34" s="21"/>
      <c r="C34" s="21"/>
      <c r="D34" s="31"/>
      <c r="E34" s="21"/>
      <c r="N34" s="26"/>
      <c r="O34" s="26"/>
      <c r="P34" s="26"/>
    </row>
    <row r="35" spans="1:16" x14ac:dyDescent="0.25">
      <c r="D35" s="21"/>
      <c r="N35" s="26"/>
      <c r="O35" s="26"/>
      <c r="P35" s="26"/>
    </row>
    <row r="36" spans="1:16" x14ac:dyDescent="0.25">
      <c r="L36" s="18" t="s">
        <v>88</v>
      </c>
    </row>
    <row r="39" spans="1:16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</row>
  </sheetData>
  <mergeCells count="17">
    <mergeCell ref="A17:A18"/>
    <mergeCell ref="J3:O3"/>
    <mergeCell ref="J4:L5"/>
    <mergeCell ref="M4:O5"/>
    <mergeCell ref="J6:O6"/>
    <mergeCell ref="J7:L7"/>
    <mergeCell ref="M7:O7"/>
    <mergeCell ref="A8:A9"/>
    <mergeCell ref="J8:L8"/>
    <mergeCell ref="M8:O8"/>
    <mergeCell ref="J9:O9"/>
    <mergeCell ref="J10:O10"/>
    <mergeCell ref="J21:L21"/>
    <mergeCell ref="N21:P21"/>
    <mergeCell ref="A26:A27"/>
    <mergeCell ref="J28:L28"/>
    <mergeCell ref="B33:E33"/>
  </mergeCells>
  <pageMargins left="0.55059523809523814" right="0.60049019607843135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_8_  de &amp;U_9&amp;U_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variables!$D$2:$D$4</xm:f>
          </x14:formula1>
          <xm:sqref>J10:O10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variables!$B$2:$B$4</xm:f>
          </x14:formula1>
          <xm:sqref>M7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43"/>
  <sheetViews>
    <sheetView showGridLines="0" view="pageLayout" zoomScale="85" zoomScaleNormal="100" zoomScalePageLayoutView="85" workbookViewId="0">
      <selection activeCell="A19" sqref="A19:G19"/>
    </sheetView>
  </sheetViews>
  <sheetFormatPr baseColWidth="10" defaultColWidth="11.42578125" defaultRowHeight="15" x14ac:dyDescent="0.25"/>
  <cols>
    <col min="1" max="7" width="12.5703125" customWidth="1"/>
    <col min="8" max="8" width="11.85546875" customWidth="1"/>
  </cols>
  <sheetData>
    <row r="1" spans="1:7" ht="18.75" x14ac:dyDescent="0.25">
      <c r="A1" s="2" t="s">
        <v>79</v>
      </c>
      <c r="B1" s="3"/>
      <c r="C1" s="3"/>
      <c r="D1" s="3"/>
      <c r="E1" s="3"/>
      <c r="F1" s="3"/>
      <c r="G1" s="3"/>
    </row>
    <row r="3" spans="1:7" x14ac:dyDescent="0.25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25">
      <c r="A5" s="38" t="s">
        <v>33</v>
      </c>
      <c r="B5" s="38" t="s">
        <v>105</v>
      </c>
      <c r="C5" s="38" t="s">
        <v>106</v>
      </c>
      <c r="D5" s="38" t="s">
        <v>109</v>
      </c>
      <c r="E5" s="38" t="s">
        <v>110</v>
      </c>
      <c r="F5" s="38" t="s">
        <v>108</v>
      </c>
      <c r="G5" s="38" t="s">
        <v>111</v>
      </c>
    </row>
    <row r="6" spans="1:7" x14ac:dyDescent="0.25">
      <c r="A6" s="37" t="s">
        <v>166</v>
      </c>
      <c r="B6" s="37">
        <v>64</v>
      </c>
      <c r="C6" s="37">
        <v>0</v>
      </c>
      <c r="D6" s="10" t="s">
        <v>129</v>
      </c>
      <c r="E6" s="10" t="s">
        <v>126</v>
      </c>
      <c r="F6" s="9">
        <f>IF(E6="Seleccione","-",IF(E6="Diurno",VLOOKUP(D6,variables!$B$13:$D$17,2,FALSE),VLOOKUP(D6,variables!$B$13:$D$17,3,FALSE)))</f>
        <v>60</v>
      </c>
      <c r="G6" s="10" t="str">
        <f>IF(F6="-","-",IF(F6-B6&lt;0,"Supera","No Supera"))</f>
        <v>Supera</v>
      </c>
    </row>
    <row r="7" spans="1:7" x14ac:dyDescent="0.25">
      <c r="A7" s="37" t="s">
        <v>167</v>
      </c>
      <c r="B7" s="37">
        <v>61</v>
      </c>
      <c r="C7" s="37">
        <v>0</v>
      </c>
      <c r="D7" s="10" t="s">
        <v>129</v>
      </c>
      <c r="E7" s="10" t="s">
        <v>126</v>
      </c>
      <c r="F7" s="9">
        <f>IF(E7="Seleccione","-",IF(E7="Diurno",VLOOKUP(D7,variables!$B$13:$D$17,2,FALSE),VLOOKUP(D7,variables!$B$13:$D$17,3,FALSE)))</f>
        <v>60</v>
      </c>
      <c r="G7" s="10" t="str">
        <f t="shared" ref="G7:G15" si="0">IF(F7="-","-",IF(F7-B7&lt;0,"Supera","No Supera"))</f>
        <v>Supera</v>
      </c>
    </row>
    <row r="8" spans="1:7" x14ac:dyDescent="0.25">
      <c r="A8" s="37"/>
      <c r="B8" s="37"/>
      <c r="C8" s="37"/>
      <c r="D8" s="10" t="s">
        <v>98</v>
      </c>
      <c r="E8" s="10" t="s">
        <v>98</v>
      </c>
      <c r="F8" s="9" t="str">
        <f>IF(E8="Seleccione","-",IF(E8="Diurno",VLOOKUP(D8,variables!$B$13:$D$17,2,FALSE),VLOOKUP(D8,variables!$B$13:$D$17,3,FALSE)))</f>
        <v>-</v>
      </c>
      <c r="G8" s="10" t="str">
        <f t="shared" si="0"/>
        <v>-</v>
      </c>
    </row>
    <row r="9" spans="1:7" x14ac:dyDescent="0.25">
      <c r="A9" s="37"/>
      <c r="B9" s="37"/>
      <c r="C9" s="37"/>
      <c r="D9" s="10" t="s">
        <v>98</v>
      </c>
      <c r="E9" s="10" t="s">
        <v>98</v>
      </c>
      <c r="F9" s="9" t="str">
        <f>IF(E9="Seleccione","-",IF(E9="Diurno",VLOOKUP(D9,variables!$B$13:$D$17,2,FALSE),VLOOKUP(D9,variables!$B$13:$D$17,3,FALSE)))</f>
        <v>-</v>
      </c>
      <c r="G9" s="10" t="str">
        <f t="shared" si="0"/>
        <v>-</v>
      </c>
    </row>
    <row r="10" spans="1:7" x14ac:dyDescent="0.25">
      <c r="A10" s="37"/>
      <c r="B10" s="37"/>
      <c r="C10" s="37"/>
      <c r="D10" s="10" t="s">
        <v>98</v>
      </c>
      <c r="E10" s="10" t="s">
        <v>98</v>
      </c>
      <c r="F10" s="9" t="str">
        <f>IF(E10="Seleccione","-",IF(E10="Diurno",VLOOKUP(D10,variables!$B$13:$D$17,2,FALSE),VLOOKUP(D10,variables!$B$13:$D$17,3,FALSE)))</f>
        <v>-</v>
      </c>
      <c r="G10" s="10" t="str">
        <f t="shared" si="0"/>
        <v>-</v>
      </c>
    </row>
    <row r="11" spans="1:7" x14ac:dyDescent="0.25">
      <c r="A11" s="37"/>
      <c r="B11" s="37"/>
      <c r="C11" s="37"/>
      <c r="D11" s="10" t="s">
        <v>98</v>
      </c>
      <c r="E11" s="10" t="s">
        <v>98</v>
      </c>
      <c r="F11" s="9" t="str">
        <f>IF(E11="Seleccione","-",IF(E11="Diurno",VLOOKUP(D11,variables!$B$13:$D$17,2,FALSE),VLOOKUP(D11,variables!$B$13:$D$17,3,FALSE)))</f>
        <v>-</v>
      </c>
      <c r="G11" s="10" t="str">
        <f t="shared" si="0"/>
        <v>-</v>
      </c>
    </row>
    <row r="12" spans="1:7" x14ac:dyDescent="0.25">
      <c r="A12" s="37"/>
      <c r="B12" s="37"/>
      <c r="C12" s="37"/>
      <c r="D12" s="10" t="s">
        <v>98</v>
      </c>
      <c r="E12" s="10" t="s">
        <v>98</v>
      </c>
      <c r="F12" s="9" t="str">
        <f>IF(E12="Seleccione","-",IF(E12="Diurno",VLOOKUP(D12,variables!$B$13:$D$17,2,FALSE),VLOOKUP(D12,variables!$B$13:$D$17,3,FALSE)))</f>
        <v>-</v>
      </c>
      <c r="G12" s="10" t="str">
        <f t="shared" si="0"/>
        <v>-</v>
      </c>
    </row>
    <row r="13" spans="1:7" x14ac:dyDescent="0.25">
      <c r="A13" s="37"/>
      <c r="B13" s="37"/>
      <c r="C13" s="37"/>
      <c r="D13" s="10" t="s">
        <v>98</v>
      </c>
      <c r="E13" s="10" t="s">
        <v>98</v>
      </c>
      <c r="F13" s="9" t="str">
        <f>IF(E13="Seleccione","-",IF(E13="Diurno",VLOOKUP(D13,variables!$B$13:$D$17,2,FALSE),VLOOKUP(D13,variables!$B$13:$D$17,3,FALSE)))</f>
        <v>-</v>
      </c>
      <c r="G13" s="10" t="str">
        <f t="shared" si="0"/>
        <v>-</v>
      </c>
    </row>
    <row r="14" spans="1:7" x14ac:dyDescent="0.25">
      <c r="A14" s="37"/>
      <c r="B14" s="37"/>
      <c r="C14" s="37"/>
      <c r="D14" s="10" t="s">
        <v>98</v>
      </c>
      <c r="E14" s="10" t="s">
        <v>98</v>
      </c>
      <c r="F14" s="9" t="str">
        <f>IF(E14="Seleccione","-",IF(E14="Diurno",VLOOKUP(D14,variables!$B$13:$D$17,2,FALSE),VLOOKUP(D14,variables!$B$13:$D$17,3,FALSE)))</f>
        <v>-</v>
      </c>
      <c r="G14" s="10" t="str">
        <f t="shared" si="0"/>
        <v>-</v>
      </c>
    </row>
    <row r="15" spans="1:7" x14ac:dyDescent="0.25">
      <c r="A15" s="37"/>
      <c r="B15" s="37"/>
      <c r="C15" s="37"/>
      <c r="D15" s="10" t="s">
        <v>98</v>
      </c>
      <c r="E15" s="10" t="s">
        <v>98</v>
      </c>
      <c r="F15" s="9" t="str">
        <f>IF(E15="Seleccione","-",IF(E15="Diurno",VLOOKUP(D15,variables!$B$13:$D$17,2,FALSE),VLOOKUP(D15,variables!$B$13:$D$17,3,FALSE)))</f>
        <v>-</v>
      </c>
      <c r="G15" s="10" t="str">
        <f t="shared" si="0"/>
        <v>-</v>
      </c>
    </row>
    <row r="17" spans="1:7" x14ac:dyDescent="0.25">
      <c r="A17" s="8" t="s">
        <v>112</v>
      </c>
      <c r="B17" s="3"/>
      <c r="C17" s="3"/>
      <c r="D17" s="3"/>
      <c r="E17" s="3"/>
      <c r="F17" s="3"/>
      <c r="G17" s="3"/>
    </row>
    <row r="19" spans="1:7" x14ac:dyDescent="0.25">
      <c r="A19" s="145"/>
      <c r="B19" s="146"/>
      <c r="C19" s="146"/>
      <c r="D19" s="146"/>
      <c r="E19" s="146"/>
      <c r="F19" s="146"/>
      <c r="G19" s="147"/>
    </row>
    <row r="20" spans="1:7" x14ac:dyDescent="0.25">
      <c r="A20" s="145"/>
      <c r="B20" s="146"/>
      <c r="C20" s="146"/>
      <c r="D20" s="146"/>
      <c r="E20" s="146"/>
      <c r="F20" s="146"/>
      <c r="G20" s="147"/>
    </row>
    <row r="21" spans="1:7" x14ac:dyDescent="0.25">
      <c r="A21" s="142"/>
      <c r="B21" s="143"/>
      <c r="C21" s="143"/>
      <c r="D21" s="143"/>
      <c r="E21" s="143"/>
      <c r="F21" s="143"/>
      <c r="G21" s="144"/>
    </row>
    <row r="22" spans="1:7" x14ac:dyDescent="0.25">
      <c r="A22" s="142"/>
      <c r="B22" s="143"/>
      <c r="C22" s="143"/>
      <c r="D22" s="143"/>
      <c r="E22" s="143"/>
      <c r="F22" s="143"/>
      <c r="G22" s="144"/>
    </row>
    <row r="23" spans="1:7" x14ac:dyDescent="0.25">
      <c r="A23" s="142"/>
      <c r="B23" s="143"/>
      <c r="C23" s="143"/>
      <c r="D23" s="143"/>
      <c r="E23" s="143"/>
      <c r="F23" s="143"/>
      <c r="G23" s="144"/>
    </row>
    <row r="24" spans="1:7" x14ac:dyDescent="0.25">
      <c r="A24" s="142"/>
      <c r="B24" s="143"/>
      <c r="C24" s="143"/>
      <c r="D24" s="143"/>
      <c r="E24" s="143"/>
      <c r="F24" s="143"/>
      <c r="G24" s="144"/>
    </row>
    <row r="25" spans="1:7" x14ac:dyDescent="0.25">
      <c r="A25" s="142"/>
      <c r="B25" s="143"/>
      <c r="C25" s="143"/>
      <c r="D25" s="143"/>
      <c r="E25" s="143"/>
      <c r="F25" s="143"/>
      <c r="G25" s="144"/>
    </row>
    <row r="26" spans="1:7" x14ac:dyDescent="0.25">
      <c r="A26" s="142"/>
      <c r="B26" s="143"/>
      <c r="C26" s="143"/>
      <c r="D26" s="143"/>
      <c r="E26" s="143"/>
      <c r="F26" s="143"/>
      <c r="G26" s="144"/>
    </row>
    <row r="27" spans="1:7" x14ac:dyDescent="0.25">
      <c r="A27" s="142"/>
      <c r="B27" s="143"/>
      <c r="C27" s="143"/>
      <c r="D27" s="143"/>
      <c r="E27" s="143"/>
      <c r="F27" s="143"/>
      <c r="G27" s="144"/>
    </row>
    <row r="28" spans="1:7" x14ac:dyDescent="0.25">
      <c r="A28" s="142"/>
      <c r="B28" s="143"/>
      <c r="C28" s="143"/>
      <c r="D28" s="143"/>
      <c r="E28" s="143"/>
      <c r="F28" s="143"/>
      <c r="G28" s="144"/>
    </row>
    <row r="30" spans="1:7" x14ac:dyDescent="0.25">
      <c r="A30" s="8" t="s">
        <v>113</v>
      </c>
      <c r="B30" s="3"/>
      <c r="C30" s="3"/>
      <c r="D30" s="3"/>
      <c r="E30" s="3"/>
      <c r="F30" s="3"/>
      <c r="G30" s="3"/>
    </row>
    <row r="32" spans="1:7" x14ac:dyDescent="0.25">
      <c r="A32" s="4" t="s">
        <v>114</v>
      </c>
      <c r="B32" s="148" t="s">
        <v>115</v>
      </c>
      <c r="C32" s="149"/>
      <c r="D32" s="149"/>
      <c r="E32" s="149"/>
      <c r="F32" s="149"/>
      <c r="G32" s="150"/>
    </row>
    <row r="33" spans="1:7" x14ac:dyDescent="0.25">
      <c r="A33" s="43">
        <v>1</v>
      </c>
      <c r="B33" s="151" t="s">
        <v>151</v>
      </c>
      <c r="C33" s="151"/>
      <c r="D33" s="151"/>
      <c r="E33" s="151"/>
      <c r="F33" s="151"/>
      <c r="G33" s="151"/>
    </row>
    <row r="34" spans="1:7" x14ac:dyDescent="0.25">
      <c r="A34" s="43">
        <v>2</v>
      </c>
      <c r="B34" s="151" t="s">
        <v>152</v>
      </c>
      <c r="C34" s="151"/>
      <c r="D34" s="151"/>
      <c r="E34" s="151"/>
      <c r="F34" s="151"/>
      <c r="G34" s="151"/>
    </row>
    <row r="35" spans="1:7" x14ac:dyDescent="0.25">
      <c r="A35" s="37"/>
      <c r="B35" s="58"/>
      <c r="C35" s="58"/>
      <c r="D35" s="58"/>
      <c r="E35" s="58"/>
      <c r="F35" s="58"/>
      <c r="G35" s="58"/>
    </row>
    <row r="36" spans="1:7" x14ac:dyDescent="0.25">
      <c r="A36" s="37"/>
      <c r="B36" s="58"/>
      <c r="C36" s="58"/>
      <c r="D36" s="58"/>
      <c r="E36" s="58"/>
      <c r="F36" s="58"/>
      <c r="G36" s="58"/>
    </row>
    <row r="37" spans="1:7" x14ac:dyDescent="0.25">
      <c r="A37" s="37"/>
      <c r="B37" s="58"/>
      <c r="C37" s="58"/>
      <c r="D37" s="58"/>
      <c r="E37" s="58"/>
      <c r="F37" s="58"/>
      <c r="G37" s="58"/>
    </row>
    <row r="39" spans="1:7" x14ac:dyDescent="0.25">
      <c r="A39" s="8" t="s">
        <v>116</v>
      </c>
      <c r="B39" s="3"/>
      <c r="C39" s="3"/>
      <c r="D39" s="3"/>
      <c r="E39" s="3"/>
      <c r="F39" s="3"/>
      <c r="G39" s="3"/>
    </row>
    <row r="41" spans="1:7" x14ac:dyDescent="0.25">
      <c r="A41" s="152" t="s">
        <v>117</v>
      </c>
      <c r="B41" s="153"/>
      <c r="C41" s="154"/>
      <c r="D41" s="154"/>
      <c r="E41" s="154"/>
      <c r="F41" s="154"/>
      <c r="G41" s="154"/>
    </row>
    <row r="42" spans="1:7" ht="27" customHeight="1" x14ac:dyDescent="0.25">
      <c r="A42" s="152" t="s">
        <v>118</v>
      </c>
      <c r="B42" s="153"/>
      <c r="C42" s="154"/>
      <c r="D42" s="154"/>
      <c r="E42" s="154"/>
      <c r="F42" s="154"/>
      <c r="G42" s="154"/>
    </row>
    <row r="43" spans="1:7" ht="30" customHeight="1" x14ac:dyDescent="0.25">
      <c r="A43" s="152" t="s">
        <v>119</v>
      </c>
      <c r="B43" s="153"/>
      <c r="C43" s="154"/>
      <c r="D43" s="154"/>
      <c r="E43" s="154"/>
      <c r="F43" s="154"/>
      <c r="G43" s="154"/>
    </row>
  </sheetData>
  <mergeCells count="22">
    <mergeCell ref="B36:G36"/>
    <mergeCell ref="B37:G37"/>
    <mergeCell ref="A41:B41"/>
    <mergeCell ref="A42:B42"/>
    <mergeCell ref="A43:B43"/>
    <mergeCell ref="C41:G41"/>
    <mergeCell ref="C42:G42"/>
    <mergeCell ref="C43:G43"/>
    <mergeCell ref="A28:G28"/>
    <mergeCell ref="B32:G32"/>
    <mergeCell ref="B33:G33"/>
    <mergeCell ref="B34:G34"/>
    <mergeCell ref="B35:G35"/>
    <mergeCell ref="A27:G27"/>
    <mergeCell ref="A19:G19"/>
    <mergeCell ref="A20:G20"/>
    <mergeCell ref="A21:G21"/>
    <mergeCell ref="A22:G22"/>
    <mergeCell ref="A23:G23"/>
    <mergeCell ref="A24:G24"/>
    <mergeCell ref="A25:G25"/>
    <mergeCell ref="A26:G26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_9_  de &amp;U_9_&amp;U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INFO MEDICIÓN FUENTE</vt:lpstr>
      <vt:lpstr>INFO RECEPTOR R1</vt:lpstr>
      <vt:lpstr>INFO RECEPTOR R2</vt:lpstr>
      <vt:lpstr>GEORREFERENCIACIÓN</vt:lpstr>
      <vt:lpstr>MEDICIÓN NIVELES R1</vt:lpstr>
      <vt:lpstr>EVALUACIÓN DE NIVELES R1</vt:lpstr>
      <vt:lpstr>MEDICIÓN NIVELES R2</vt:lpstr>
      <vt:lpstr>EVALUACIÓN DE NIVELES R2</vt:lpstr>
      <vt:lpstr>RESUMEN EVALUACIÓN</vt:lpstr>
      <vt:lpstr>variables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Felipe Loaiza Arias</cp:lastModifiedBy>
  <cp:lastPrinted>2015-08-05T13:06:40Z</cp:lastPrinted>
  <dcterms:created xsi:type="dcterms:W3CDTF">2015-08-04T14:38:52Z</dcterms:created>
  <dcterms:modified xsi:type="dcterms:W3CDTF">2016-01-08T13:30:42Z</dcterms:modified>
</cp:coreProperties>
</file>